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Finance\Financial Transparency Website\Budgets\Budget Excel format\FY 25-26\"/>
    </mc:Choice>
  </mc:AlternateContent>
  <xr:revisionPtr revIDLastSave="0" documentId="13_ncr:1_{8CC428C4-F31A-4E8E-8DC1-544CB85DF77D}" xr6:coauthVersionLast="47" xr6:coauthVersionMax="47" xr10:uidLastSave="{00000000-0000-0000-0000-000000000000}"/>
  <bookViews>
    <workbookView xWindow="-120" yWindow="-120" windowWidth="29040" windowHeight="15720" tabRatio="784" xr2:uid="{00000000-000D-0000-FFFF-FFFF00000000}"/>
  </bookViews>
  <sheets>
    <sheet name="Gen. Fund Summary" sheetId="1" r:id="rId1"/>
    <sheet name="Gen. Fund Rev" sheetId="2" r:id="rId2"/>
    <sheet name="GF Rev Graph" sheetId="49" r:id="rId3"/>
    <sheet name="101-10-10 Admin" sheetId="4" r:id="rId4"/>
    <sheet name="101-10-12 Building Op" sheetId="10" r:id="rId5"/>
    <sheet name="101-10-80 PA" sheetId="12" r:id="rId6"/>
    <sheet name="101-11-10 Finance" sheetId="22" r:id="rId7"/>
    <sheet name="101-12-10 HR" sheetId="6" r:id="rId8"/>
    <sheet name="101-13-11 IT" sheetId="45" r:id="rId9"/>
    <sheet name="101-14-11 Communications" sheetId="47" r:id="rId10"/>
    <sheet name="101-15-10 Mun. Court" sheetId="14" r:id="rId11"/>
    <sheet name="101-16-11 Cemetery" sheetId="40" r:id="rId12"/>
    <sheet name="101-17-13 Code Compliance" sheetId="20" r:id="rId13"/>
    <sheet name="101-17-14 P &amp; Z" sheetId="18" r:id="rId14"/>
    <sheet name="101-18-11 Fire" sheetId="28" r:id="rId15"/>
    <sheet name="101-18-15 Emg Mang" sheetId="26" r:id="rId16"/>
    <sheet name="101-19-11 Police" sheetId="24" r:id="rId17"/>
    <sheet name="101-20-16 Civic Cnt" sheetId="16" r:id="rId18"/>
    <sheet name="101-20-17 Parks" sheetId="36" r:id="rId19"/>
    <sheet name="101-21-11 Zoo" sheetId="38" r:id="rId20"/>
    <sheet name="101-22-11 City Planning" sheetId="50" r:id="rId21"/>
    <sheet name="101-30-10 Pub. Work Admin." sheetId="30" r:id="rId22"/>
    <sheet name="101-30-20 Streets" sheetId="32" r:id="rId23"/>
    <sheet name="101-50-29 Garage" sheetId="34" r:id="rId24"/>
    <sheet name="01-50-99 Non-Departmental" sheetId="4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Print_Area" localSheetId="3">'101-10-10 Admin'!$A$1:$H$108</definedName>
    <definedName name="_xlnm.Print_Area" localSheetId="4">'101-10-12 Building Op'!$A$1:$H$84</definedName>
    <definedName name="_xlnm.Print_Area" localSheetId="5">'101-10-80 PA'!$A$1:$H$41</definedName>
    <definedName name="_xlnm.Print_Area" localSheetId="7">'101-12-10 HR'!$A$1:$H$100</definedName>
    <definedName name="_xlnm.Print_Area" localSheetId="8">'101-13-11 IT'!$A$1:$H$85</definedName>
    <definedName name="_xlnm.Print_Area" localSheetId="9">'101-14-11 Communications'!$A$1:$H$98</definedName>
    <definedName name="_xlnm.Print_Area" localSheetId="10">'101-15-10 Mun. Court'!$A$1:$H$87</definedName>
    <definedName name="_xlnm.Print_Area" localSheetId="11">'101-16-11 Cemetery'!$A$1:$H$105</definedName>
    <definedName name="_xlnm.Print_Area" localSheetId="12">'101-17-13 Code Compliance'!$A$1:$H$96</definedName>
    <definedName name="_xlnm.Print_Area" localSheetId="13">'101-17-14 P &amp; Z'!$A$1:$H$102</definedName>
    <definedName name="_xlnm.Print_Area" localSheetId="14">'101-18-11 Fire'!$A$1:$H$165</definedName>
    <definedName name="_xlnm.Print_Area" localSheetId="15">'101-18-15 Emg Mang'!$A$1:$H$84</definedName>
    <definedName name="_xlnm.Print_Area" localSheetId="16">'101-19-11 Police'!$A$1:$H$155</definedName>
    <definedName name="_xlnm.Print_Area" localSheetId="17">'101-20-16 Civic Cnt'!$A$1:$H$112</definedName>
    <definedName name="_xlnm.Print_Area" localSheetId="18">'101-20-17 Parks'!$A$1:$H$147</definedName>
    <definedName name="_xlnm.Print_Area" localSheetId="19">'101-21-11 Zoo'!$A$1:$H$139</definedName>
    <definedName name="_xlnm.Print_Area" localSheetId="20">'101-22-11 City Planning'!$A$1:$H$88</definedName>
    <definedName name="_xlnm.Print_Area" localSheetId="21">'101-30-10 Pub. Work Admin.'!$A$1:$H$91</definedName>
    <definedName name="_xlnm.Print_Area" localSheetId="22">'101-30-20 Streets'!$A$1:$H$114</definedName>
    <definedName name="_xlnm.Print_Area" localSheetId="23">'101-50-29 Garage'!$A$1:$H$101</definedName>
    <definedName name="_xlnm.Print_Area" localSheetId="1">'Gen. Fund Rev'!$A$1:$H$83</definedName>
    <definedName name="_xlnm.Print_Area" localSheetId="0">'Gen. Fund Summary'!$A$1:$G$43</definedName>
    <definedName name="_xlnm.Print_Area" localSheetId="2">'GF Rev Graph'!$A$1:$G$34</definedName>
    <definedName name="_xlnm.Print_Titles" localSheetId="1">'Gen. Fund Rev'!$1:$7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6" l="1"/>
  <c r="D38" i="1"/>
  <c r="D99" i="38" l="1"/>
  <c r="E99" i="38"/>
  <c r="F99" i="38"/>
  <c r="G99" i="38"/>
  <c r="H99" i="38"/>
  <c r="C99" i="38"/>
  <c r="D101" i="38"/>
  <c r="E101" i="38"/>
  <c r="F101" i="38"/>
  <c r="G101" i="38"/>
  <c r="H101" i="38"/>
  <c r="C101" i="38"/>
  <c r="E87" i="50"/>
  <c r="F87" i="50"/>
  <c r="G87" i="50"/>
  <c r="H87" i="50"/>
  <c r="D87" i="50"/>
  <c r="H79" i="50" l="1"/>
  <c r="H84" i="50" s="1"/>
  <c r="G79" i="50"/>
  <c r="G84" i="50" s="1"/>
  <c r="F79" i="50"/>
  <c r="F84" i="50" s="1"/>
  <c r="E79" i="50"/>
  <c r="E84" i="50" s="1"/>
  <c r="D79" i="50"/>
  <c r="D84" i="50" s="1"/>
  <c r="H68" i="50"/>
  <c r="G68" i="50"/>
  <c r="F68" i="50"/>
  <c r="E68" i="50"/>
  <c r="H67" i="50"/>
  <c r="H83" i="50" s="1"/>
  <c r="G67" i="50"/>
  <c r="F67" i="50"/>
  <c r="E67" i="50"/>
  <c r="D67" i="50"/>
  <c r="C67" i="50"/>
  <c r="H66" i="50"/>
  <c r="G66" i="50"/>
  <c r="F66" i="50"/>
  <c r="E66" i="50"/>
  <c r="D66" i="50"/>
  <c r="C66" i="50"/>
  <c r="C44" i="50"/>
  <c r="C43" i="50"/>
  <c r="C42" i="50"/>
  <c r="H38" i="50"/>
  <c r="H74" i="50" s="1"/>
  <c r="G38" i="50"/>
  <c r="G74" i="50" s="1"/>
  <c r="F38" i="50"/>
  <c r="F74" i="50" s="1"/>
  <c r="E38" i="50"/>
  <c r="E74" i="50" s="1"/>
  <c r="D38" i="50"/>
  <c r="D74" i="50" s="1"/>
  <c r="C38" i="50"/>
  <c r="C74" i="50" s="1"/>
  <c r="H35" i="50"/>
  <c r="H73" i="50" s="1"/>
  <c r="G35" i="50"/>
  <c r="G73" i="50" s="1"/>
  <c r="F35" i="50"/>
  <c r="F73" i="50" s="1"/>
  <c r="E35" i="50"/>
  <c r="E73" i="50" s="1"/>
  <c r="D35" i="50"/>
  <c r="D73" i="50" s="1"/>
  <c r="C35" i="50"/>
  <c r="C73" i="50" s="1"/>
  <c r="H33" i="50"/>
  <c r="H72" i="50" s="1"/>
  <c r="G33" i="50"/>
  <c r="G72" i="50" s="1"/>
  <c r="F33" i="50"/>
  <c r="F72" i="50" s="1"/>
  <c r="E33" i="50"/>
  <c r="E72" i="50" s="1"/>
  <c r="D33" i="50"/>
  <c r="D72" i="50" s="1"/>
  <c r="C33" i="50"/>
  <c r="C72" i="50" s="1"/>
  <c r="H24" i="50"/>
  <c r="H71" i="50" s="1"/>
  <c r="G24" i="50"/>
  <c r="F24" i="50"/>
  <c r="F71" i="50" s="1"/>
  <c r="E24" i="50"/>
  <c r="E71" i="50" s="1"/>
  <c r="D24" i="50"/>
  <c r="C24" i="50"/>
  <c r="C71" i="50" s="1"/>
  <c r="H22" i="50"/>
  <c r="H70" i="50" s="1"/>
  <c r="G22" i="50"/>
  <c r="G70" i="50" s="1"/>
  <c r="F22" i="50"/>
  <c r="F70" i="50" s="1"/>
  <c r="E22" i="50"/>
  <c r="D22" i="50"/>
  <c r="D70" i="50" s="1"/>
  <c r="C22" i="50"/>
  <c r="C70" i="50" s="1"/>
  <c r="H17" i="50"/>
  <c r="H69" i="50" s="1"/>
  <c r="G17" i="50"/>
  <c r="G69" i="50" s="1"/>
  <c r="F17" i="50"/>
  <c r="E17" i="50"/>
  <c r="E69" i="50" s="1"/>
  <c r="D17" i="50"/>
  <c r="D69" i="50" s="1"/>
  <c r="C17" i="50"/>
  <c r="C69" i="50" s="1"/>
  <c r="F39" i="50" l="1"/>
  <c r="E30" i="1" s="1"/>
  <c r="G71" i="50"/>
  <c r="E70" i="50"/>
  <c r="E75" i="50" s="1"/>
  <c r="D39" i="50"/>
  <c r="C30" i="1" s="1"/>
  <c r="H75" i="50"/>
  <c r="G75" i="50"/>
  <c r="C75" i="50"/>
  <c r="G39" i="50"/>
  <c r="F30" i="1" s="1"/>
  <c r="F69" i="50"/>
  <c r="F75" i="50" s="1"/>
  <c r="C39" i="50"/>
  <c r="B30" i="1" s="1"/>
  <c r="H39" i="50"/>
  <c r="G30" i="1" s="1"/>
  <c r="D71" i="50"/>
  <c r="D75" i="50" s="1"/>
  <c r="E39" i="50"/>
  <c r="D30" i="1" s="1"/>
  <c r="H48" i="16" l="1"/>
  <c r="G59" i="24" l="1"/>
  <c r="H54" i="24"/>
  <c r="G54" i="24"/>
  <c r="F54" i="24"/>
  <c r="G50" i="24"/>
  <c r="G34" i="24"/>
  <c r="G29" i="24"/>
  <c r="G19" i="24"/>
  <c r="G24" i="26"/>
  <c r="G19" i="26"/>
  <c r="G16" i="26"/>
  <c r="G25" i="26" s="1"/>
  <c r="G12" i="26"/>
  <c r="G58" i="28"/>
  <c r="G54" i="28"/>
  <c r="G51" i="28"/>
  <c r="G34" i="28"/>
  <c r="G29" i="28"/>
  <c r="G20" i="28"/>
  <c r="G59" i="28" s="1"/>
  <c r="G38" i="18"/>
  <c r="G37" i="18"/>
  <c r="G27" i="18"/>
  <c r="G23" i="18"/>
  <c r="G18" i="18"/>
  <c r="G38" i="20"/>
  <c r="G37" i="20"/>
  <c r="G27" i="20"/>
  <c r="G24" i="20"/>
  <c r="G17" i="20"/>
  <c r="E22" i="47"/>
  <c r="F22" i="47"/>
  <c r="H22" i="47"/>
  <c r="G48" i="40"/>
  <c r="G47" i="40"/>
  <c r="G42" i="40"/>
  <c r="G40" i="40"/>
  <c r="G28" i="40"/>
  <c r="G22" i="40"/>
  <c r="G17" i="40"/>
  <c r="G30" i="14"/>
  <c r="G29" i="14"/>
  <c r="G23" i="14"/>
  <c r="G21" i="14"/>
  <c r="G17" i="14"/>
  <c r="G32" i="47"/>
  <c r="G30" i="47"/>
  <c r="G24" i="47"/>
  <c r="G22" i="47"/>
  <c r="G17" i="47"/>
  <c r="G33" i="47" s="1"/>
  <c r="G34" i="45"/>
  <c r="G33" i="45"/>
  <c r="G31" i="45"/>
  <c r="G29" i="45"/>
  <c r="G24" i="45"/>
  <c r="G21" i="45"/>
  <c r="G17" i="45"/>
  <c r="G34" i="6"/>
  <c r="G33" i="6"/>
  <c r="G24" i="6"/>
  <c r="G22" i="6"/>
  <c r="G17" i="6"/>
  <c r="G36" i="22"/>
  <c r="G34" i="22"/>
  <c r="G25" i="22"/>
  <c r="G23" i="22"/>
  <c r="G18" i="22"/>
  <c r="G16" i="12"/>
  <c r="G15" i="12"/>
  <c r="G24" i="10"/>
  <c r="G25" i="10" s="1"/>
  <c r="G21" i="10"/>
  <c r="G14" i="10"/>
  <c r="G11" i="10"/>
  <c r="G18" i="4"/>
  <c r="G24" i="4"/>
  <c r="G35" i="4"/>
  <c r="G37" i="4"/>
  <c r="G39" i="4"/>
  <c r="F69" i="2"/>
  <c r="F70" i="2"/>
  <c r="D58" i="28"/>
  <c r="E58" i="28"/>
  <c r="F58" i="28"/>
  <c r="H58" i="28"/>
  <c r="C58" i="28"/>
  <c r="H100" i="34"/>
  <c r="G60" i="24" l="1"/>
  <c r="G37" i="22"/>
  <c r="G40" i="4"/>
  <c r="F13" i="1" s="1"/>
  <c r="B99" i="34"/>
  <c r="B98" i="34"/>
  <c r="B97" i="34"/>
  <c r="G100" i="34"/>
  <c r="F100" i="34"/>
  <c r="E100" i="34"/>
  <c r="B96" i="34"/>
  <c r="H94" i="34"/>
  <c r="G94" i="34"/>
  <c r="F94" i="34"/>
  <c r="E94" i="34"/>
  <c r="D94" i="34"/>
  <c r="G93" i="34"/>
  <c r="H85" i="34"/>
  <c r="G85" i="34"/>
  <c r="F85" i="34"/>
  <c r="E85" i="34"/>
  <c r="D85" i="34"/>
  <c r="G84" i="34"/>
  <c r="H74" i="34"/>
  <c r="G74" i="34"/>
  <c r="F74" i="34"/>
  <c r="E74" i="34"/>
  <c r="H73" i="34"/>
  <c r="H93" i="34" s="1"/>
  <c r="G73" i="34"/>
  <c r="F73" i="34"/>
  <c r="E73" i="34"/>
  <c r="D73" i="34"/>
  <c r="C73" i="34"/>
  <c r="H72" i="34"/>
  <c r="G72" i="34"/>
  <c r="F72" i="34"/>
  <c r="E72" i="34"/>
  <c r="D72" i="34"/>
  <c r="C72" i="34"/>
  <c r="A52" i="34"/>
  <c r="A51" i="34"/>
  <c r="A50" i="34"/>
  <c r="D100" i="34" l="1"/>
  <c r="B99" i="32" l="1"/>
  <c r="B100" i="32"/>
  <c r="B101" i="32"/>
  <c r="B102" i="32"/>
  <c r="B112" i="32"/>
  <c r="B111" i="32"/>
  <c r="B110" i="32"/>
  <c r="B109" i="32"/>
  <c r="H113" i="32"/>
  <c r="G113" i="32"/>
  <c r="F113" i="32"/>
  <c r="E113" i="32"/>
  <c r="D113" i="32"/>
  <c r="B108" i="32"/>
  <c r="H86" i="32"/>
  <c r="G86" i="32"/>
  <c r="F86" i="32"/>
  <c r="E86" i="32"/>
  <c r="H85" i="32"/>
  <c r="G85" i="32"/>
  <c r="F85" i="32"/>
  <c r="E85" i="32"/>
  <c r="D85" i="32"/>
  <c r="C85" i="32"/>
  <c r="H84" i="32"/>
  <c r="G84" i="32"/>
  <c r="F84" i="32"/>
  <c r="E84" i="32"/>
  <c r="D84" i="32"/>
  <c r="C84" i="32"/>
  <c r="C60" i="32"/>
  <c r="C59" i="32"/>
  <c r="C58" i="32"/>
  <c r="H90" i="30" l="1"/>
  <c r="G90" i="30"/>
  <c r="F90" i="30"/>
  <c r="E90" i="30"/>
  <c r="D90" i="30"/>
  <c r="H87" i="30"/>
  <c r="G87" i="30"/>
  <c r="F87" i="30"/>
  <c r="E87" i="30"/>
  <c r="D87" i="30"/>
  <c r="H81" i="30"/>
  <c r="G81" i="30"/>
  <c r="F81" i="30"/>
  <c r="E81" i="30"/>
  <c r="D81" i="30"/>
  <c r="H72" i="30"/>
  <c r="G72" i="30"/>
  <c r="F72" i="30"/>
  <c r="E72" i="30"/>
  <c r="H71" i="30"/>
  <c r="H86" i="30" s="1"/>
  <c r="G71" i="30"/>
  <c r="F71" i="30"/>
  <c r="E71" i="30"/>
  <c r="D71" i="30"/>
  <c r="C71" i="30"/>
  <c r="H70" i="30"/>
  <c r="G70" i="30"/>
  <c r="F70" i="30"/>
  <c r="E70" i="30"/>
  <c r="D70" i="30"/>
  <c r="C70" i="30"/>
  <c r="A49" i="30"/>
  <c r="A48" i="30"/>
  <c r="A47" i="30"/>
  <c r="D138" i="38" l="1"/>
  <c r="B138" i="38"/>
  <c r="B137" i="38"/>
  <c r="B136" i="38"/>
  <c r="B135" i="38"/>
  <c r="B134" i="38"/>
  <c r="B133" i="38"/>
  <c r="B132" i="38"/>
  <c r="B131" i="38"/>
  <c r="B130" i="38"/>
  <c r="B129" i="38"/>
  <c r="B128" i="38"/>
  <c r="H138" i="38"/>
  <c r="G138" i="38"/>
  <c r="F138" i="38"/>
  <c r="E138" i="38"/>
  <c r="B127" i="38"/>
  <c r="B126" i="38"/>
  <c r="H125" i="38"/>
  <c r="G125" i="38"/>
  <c r="F125" i="38"/>
  <c r="E125" i="38"/>
  <c r="D125" i="38"/>
  <c r="G124" i="38"/>
  <c r="H114" i="38"/>
  <c r="G114" i="38"/>
  <c r="F114" i="38"/>
  <c r="E114" i="38"/>
  <c r="D114" i="38"/>
  <c r="G113" i="38"/>
  <c r="H95" i="38"/>
  <c r="G95" i="38"/>
  <c r="F95" i="38"/>
  <c r="E95" i="38"/>
  <c r="H94" i="38"/>
  <c r="H124" i="38" s="1"/>
  <c r="G94" i="38"/>
  <c r="F94" i="38"/>
  <c r="E94" i="38"/>
  <c r="D94" i="38"/>
  <c r="C94" i="38"/>
  <c r="H93" i="38"/>
  <c r="G93" i="38"/>
  <c r="F93" i="38"/>
  <c r="E93" i="38"/>
  <c r="D93" i="38"/>
  <c r="C93" i="38"/>
  <c r="A73" i="38"/>
  <c r="A72" i="38"/>
  <c r="A109" i="38" s="1"/>
  <c r="A71" i="38"/>
  <c r="G145" i="36" l="1"/>
  <c r="F145" i="36"/>
  <c r="E145" i="36"/>
  <c r="D145" i="36"/>
  <c r="B145" i="36"/>
  <c r="G144" i="36"/>
  <c r="F144" i="36"/>
  <c r="E144" i="36"/>
  <c r="D144" i="36"/>
  <c r="B144" i="36"/>
  <c r="G143" i="36"/>
  <c r="F143" i="36"/>
  <c r="E143" i="36"/>
  <c r="D143" i="36"/>
  <c r="B143" i="36"/>
  <c r="G142" i="36"/>
  <c r="F142" i="36"/>
  <c r="E142" i="36"/>
  <c r="D142" i="36"/>
  <c r="B142" i="36"/>
  <c r="G141" i="36"/>
  <c r="F141" i="36"/>
  <c r="E141" i="36"/>
  <c r="D141" i="36"/>
  <c r="B141" i="36"/>
  <c r="G140" i="36"/>
  <c r="F140" i="36"/>
  <c r="E140" i="36"/>
  <c r="D140" i="36"/>
  <c r="B140" i="36"/>
  <c r="G139" i="36"/>
  <c r="F139" i="36"/>
  <c r="E139" i="36"/>
  <c r="D139" i="36"/>
  <c r="B139" i="36"/>
  <c r="G138" i="36"/>
  <c r="F138" i="36"/>
  <c r="E138" i="36"/>
  <c r="D138" i="36"/>
  <c r="B138" i="36"/>
  <c r="G137" i="36"/>
  <c r="F137" i="36"/>
  <c r="E137" i="36"/>
  <c r="D137" i="36"/>
  <c r="B137" i="36"/>
  <c r="G136" i="36"/>
  <c r="F136" i="36"/>
  <c r="E136" i="36"/>
  <c r="D136" i="36"/>
  <c r="B136" i="36"/>
  <c r="G135" i="36"/>
  <c r="F135" i="36"/>
  <c r="E135" i="36"/>
  <c r="D135" i="36"/>
  <c r="B135" i="36"/>
  <c r="H146" i="36"/>
  <c r="G134" i="36"/>
  <c r="F134" i="36"/>
  <c r="E134" i="36"/>
  <c r="D134" i="36"/>
  <c r="B134" i="36"/>
  <c r="B133" i="36"/>
  <c r="H132" i="36"/>
  <c r="G132" i="36"/>
  <c r="F132" i="36"/>
  <c r="E132" i="36"/>
  <c r="D132" i="36"/>
  <c r="G131" i="36"/>
  <c r="G128" i="36"/>
  <c r="F128" i="36"/>
  <c r="E128" i="36"/>
  <c r="D128" i="36"/>
  <c r="B128" i="36"/>
  <c r="G127" i="36"/>
  <c r="F127" i="36"/>
  <c r="E127" i="36"/>
  <c r="D127" i="36"/>
  <c r="B127" i="36"/>
  <c r="G126" i="36"/>
  <c r="F126" i="36"/>
  <c r="E126" i="36"/>
  <c r="D126" i="36"/>
  <c r="B126" i="36"/>
  <c r="G125" i="36"/>
  <c r="F125" i="36"/>
  <c r="E125" i="36"/>
  <c r="D125" i="36"/>
  <c r="B125" i="36"/>
  <c r="G124" i="36"/>
  <c r="F124" i="36"/>
  <c r="E124" i="36"/>
  <c r="D124" i="36"/>
  <c r="B124" i="36"/>
  <c r="G123" i="36"/>
  <c r="F123" i="36"/>
  <c r="E123" i="36"/>
  <c r="D123" i="36"/>
  <c r="B123" i="36"/>
  <c r="G122" i="36"/>
  <c r="F122" i="36"/>
  <c r="E122" i="36"/>
  <c r="D122" i="36"/>
  <c r="B122" i="36"/>
  <c r="G121" i="36"/>
  <c r="F121" i="36"/>
  <c r="E121" i="36"/>
  <c r="D121" i="36"/>
  <c r="B121" i="36"/>
  <c r="G120" i="36"/>
  <c r="F120" i="36"/>
  <c r="E120" i="36"/>
  <c r="D120" i="36"/>
  <c r="B120" i="36"/>
  <c r="H119" i="36"/>
  <c r="G119" i="36"/>
  <c r="F119" i="36"/>
  <c r="E119" i="36"/>
  <c r="D119" i="36"/>
  <c r="G118" i="36"/>
  <c r="H99" i="36"/>
  <c r="G99" i="36"/>
  <c r="F99" i="36"/>
  <c r="E99" i="36"/>
  <c r="H98" i="36"/>
  <c r="H131" i="36" s="1"/>
  <c r="G98" i="36"/>
  <c r="F98" i="36"/>
  <c r="E98" i="36"/>
  <c r="D98" i="36"/>
  <c r="C98" i="36"/>
  <c r="H97" i="36"/>
  <c r="G97" i="36"/>
  <c r="F97" i="36"/>
  <c r="E97" i="36"/>
  <c r="D97" i="36"/>
  <c r="C97" i="36"/>
  <c r="C77" i="36"/>
  <c r="C76" i="36"/>
  <c r="D112" i="36" s="1"/>
  <c r="C75" i="36"/>
  <c r="D111" i="36" s="1"/>
  <c r="D146" i="36" l="1"/>
  <c r="E146" i="36"/>
  <c r="F146" i="36"/>
  <c r="G146" i="36"/>
  <c r="D37" i="36" l="1"/>
  <c r="G110" i="16" l="1"/>
  <c r="F110" i="16"/>
  <c r="E110" i="16"/>
  <c r="D110" i="16"/>
  <c r="H111" i="16"/>
  <c r="G109" i="16"/>
  <c r="F109" i="16"/>
  <c r="E109" i="16"/>
  <c r="D109" i="16"/>
  <c r="H107" i="16"/>
  <c r="G107" i="16"/>
  <c r="F107" i="16"/>
  <c r="E107" i="16"/>
  <c r="D107" i="16"/>
  <c r="H97" i="16"/>
  <c r="G97" i="16"/>
  <c r="F97" i="16"/>
  <c r="E97" i="16"/>
  <c r="D97" i="16"/>
  <c r="H96" i="16"/>
  <c r="G96" i="16"/>
  <c r="G106" i="16" s="1"/>
  <c r="H85" i="16"/>
  <c r="G85" i="16"/>
  <c r="F85" i="16"/>
  <c r="E85" i="16"/>
  <c r="H84" i="16"/>
  <c r="G84" i="16"/>
  <c r="F84" i="16"/>
  <c r="E84" i="16"/>
  <c r="D84" i="16"/>
  <c r="C84" i="16"/>
  <c r="H83" i="16"/>
  <c r="G83" i="16"/>
  <c r="F83" i="16"/>
  <c r="E83" i="16"/>
  <c r="D83" i="16"/>
  <c r="C83" i="16"/>
  <c r="A59" i="16"/>
  <c r="A58" i="16"/>
  <c r="A57" i="16"/>
  <c r="G111" i="16" l="1"/>
  <c r="F111" i="16"/>
  <c r="D111" i="16"/>
  <c r="E111" i="16"/>
  <c r="G98" i="24" l="1"/>
  <c r="E155" i="24"/>
  <c r="B154" i="24"/>
  <c r="B153" i="24"/>
  <c r="B152" i="24"/>
  <c r="B151" i="24"/>
  <c r="B150" i="24"/>
  <c r="B149" i="24"/>
  <c r="B148" i="24"/>
  <c r="B147" i="24"/>
  <c r="B146" i="24"/>
  <c r="B145" i="24"/>
  <c r="B144" i="24"/>
  <c r="B143" i="24"/>
  <c r="B142" i="24"/>
  <c r="B141" i="24"/>
  <c r="B140" i="24"/>
  <c r="H155" i="24"/>
  <c r="G155" i="24"/>
  <c r="F155" i="24"/>
  <c r="D155" i="24"/>
  <c r="B139" i="24"/>
  <c r="H136" i="24"/>
  <c r="B133" i="24"/>
  <c r="B132" i="24"/>
  <c r="B131" i="24"/>
  <c r="B130" i="24"/>
  <c r="B129" i="24"/>
  <c r="B128" i="24"/>
  <c r="B127" i="24"/>
  <c r="B126" i="24"/>
  <c r="B125" i="24"/>
  <c r="B124" i="24"/>
  <c r="B123" i="24"/>
  <c r="B122" i="24"/>
  <c r="B121" i="24"/>
  <c r="B120" i="24"/>
  <c r="B119" i="24"/>
  <c r="B118" i="24"/>
  <c r="B117" i="24"/>
  <c r="H92" i="24"/>
  <c r="G92" i="24"/>
  <c r="F92" i="24"/>
  <c r="E92" i="24"/>
  <c r="H91" i="24"/>
  <c r="G91" i="24"/>
  <c r="F91" i="24"/>
  <c r="E91" i="24"/>
  <c r="D91" i="24"/>
  <c r="C91" i="24"/>
  <c r="H90" i="24"/>
  <c r="G90" i="24"/>
  <c r="F90" i="24"/>
  <c r="E90" i="24"/>
  <c r="D90" i="24"/>
  <c r="C90" i="24"/>
  <c r="C66" i="24"/>
  <c r="C65" i="24"/>
  <c r="C111" i="24" s="1"/>
  <c r="C64" i="24"/>
  <c r="E137" i="24" l="1"/>
  <c r="F137" i="24"/>
  <c r="G137" i="24"/>
  <c r="H137" i="24"/>
  <c r="D137" i="24"/>
  <c r="E116" i="24"/>
  <c r="F116" i="24"/>
  <c r="G116" i="24"/>
  <c r="H116" i="24"/>
  <c r="D116" i="24"/>
  <c r="H72" i="26" l="1"/>
  <c r="G72" i="26"/>
  <c r="F72" i="26"/>
  <c r="E72" i="26"/>
  <c r="D72" i="26"/>
  <c r="C72" i="26"/>
  <c r="H67" i="26"/>
  <c r="H81" i="26" s="1"/>
  <c r="G67" i="26"/>
  <c r="G81" i="26" s="1"/>
  <c r="F67" i="26"/>
  <c r="E67" i="26"/>
  <c r="H66" i="26"/>
  <c r="G66" i="26"/>
  <c r="F66" i="26"/>
  <c r="E66" i="26"/>
  <c r="D66" i="26"/>
  <c r="C66" i="26"/>
  <c r="H65" i="26"/>
  <c r="G65" i="26"/>
  <c r="F65" i="26"/>
  <c r="E65" i="26"/>
  <c r="D65" i="26"/>
  <c r="C65" i="26"/>
  <c r="C42" i="26"/>
  <c r="C41" i="26"/>
  <c r="C40" i="26"/>
  <c r="B152" i="28" l="1"/>
  <c r="B146" i="28"/>
  <c r="B145" i="28"/>
  <c r="H117" i="28"/>
  <c r="H151" i="28" s="1"/>
  <c r="G117" i="28"/>
  <c r="G151" i="28" s="1"/>
  <c r="F117" i="28"/>
  <c r="F151" i="28" s="1"/>
  <c r="E117" i="28"/>
  <c r="E151" i="28" s="1"/>
  <c r="D117" i="28"/>
  <c r="D151" i="28" s="1"/>
  <c r="A111" i="28"/>
  <c r="H91" i="28"/>
  <c r="G91" i="28"/>
  <c r="F91" i="28"/>
  <c r="E91" i="28"/>
  <c r="H90" i="28"/>
  <c r="H150" i="28" s="1"/>
  <c r="G90" i="28"/>
  <c r="F90" i="28"/>
  <c r="E90" i="28"/>
  <c r="D90" i="28"/>
  <c r="C90" i="28"/>
  <c r="H89" i="28"/>
  <c r="G89" i="28"/>
  <c r="F89" i="28"/>
  <c r="E89" i="28"/>
  <c r="D89" i="28"/>
  <c r="C89" i="28"/>
  <c r="A64" i="28"/>
  <c r="F164" i="28" l="1"/>
  <c r="H164" i="28"/>
  <c r="D164" i="28"/>
  <c r="E164" i="28"/>
  <c r="G164" i="28"/>
  <c r="D31" i="28" l="1"/>
  <c r="D27" i="20"/>
  <c r="E27" i="20"/>
  <c r="F27" i="20"/>
  <c r="H27" i="20"/>
  <c r="C27" i="20"/>
  <c r="D74" i="18"/>
  <c r="E74" i="18"/>
  <c r="F74" i="18"/>
  <c r="G74" i="18"/>
  <c r="H74" i="18"/>
  <c r="D73" i="18"/>
  <c r="E73" i="18"/>
  <c r="F73" i="18"/>
  <c r="G73" i="18"/>
  <c r="H73" i="18"/>
  <c r="C74" i="18"/>
  <c r="D72" i="18"/>
  <c r="E72" i="18"/>
  <c r="F72" i="18"/>
  <c r="F77" i="18" s="1"/>
  <c r="G72" i="18"/>
  <c r="G77" i="18" s="1"/>
  <c r="H72" i="18"/>
  <c r="D71" i="18"/>
  <c r="E71" i="18"/>
  <c r="E77" i="18" s="1"/>
  <c r="F71" i="18"/>
  <c r="G71" i="18"/>
  <c r="C73" i="18"/>
  <c r="C72" i="18"/>
  <c r="C71" i="18"/>
  <c r="H101" i="18"/>
  <c r="G101" i="18"/>
  <c r="F101" i="18"/>
  <c r="E101" i="18"/>
  <c r="D101" i="18"/>
  <c r="D77" i="18" l="1"/>
  <c r="C77" i="18"/>
  <c r="H95" i="20" l="1"/>
  <c r="G95" i="20"/>
  <c r="F95" i="20"/>
  <c r="E95" i="20"/>
  <c r="D95" i="20"/>
  <c r="G84" i="40" l="1"/>
  <c r="D83" i="40"/>
  <c r="E83" i="40"/>
  <c r="F83" i="40"/>
  <c r="G83" i="40"/>
  <c r="C83" i="40"/>
  <c r="D82" i="40"/>
  <c r="E82" i="40"/>
  <c r="F82" i="40"/>
  <c r="G82" i="40"/>
  <c r="H82" i="40"/>
  <c r="C82" i="40"/>
  <c r="D81" i="40"/>
  <c r="E81" i="40"/>
  <c r="F81" i="40"/>
  <c r="G81" i="40"/>
  <c r="H81" i="40"/>
  <c r="C81" i="40"/>
  <c r="D80" i="40"/>
  <c r="E80" i="40"/>
  <c r="F80" i="40"/>
  <c r="G80" i="40"/>
  <c r="H80" i="40"/>
  <c r="C80" i="40"/>
  <c r="D79" i="40"/>
  <c r="E79" i="40"/>
  <c r="F79" i="40"/>
  <c r="G79" i="40"/>
  <c r="C79" i="40"/>
  <c r="G85" i="40" l="1"/>
  <c r="F86" i="14" l="1"/>
  <c r="E86" i="14"/>
  <c r="D86" i="14"/>
  <c r="H86" i="14"/>
  <c r="G86" i="14"/>
  <c r="E96" i="47" l="1"/>
  <c r="F96" i="47"/>
  <c r="G96" i="47"/>
  <c r="H96" i="47"/>
  <c r="D96" i="47"/>
  <c r="D83" i="45" l="1"/>
  <c r="H83" i="45"/>
  <c r="G83" i="45"/>
  <c r="F83" i="45"/>
  <c r="E83" i="45"/>
  <c r="G74" i="22" l="1"/>
  <c r="G73" i="22"/>
  <c r="G72" i="22"/>
  <c r="E99" i="6"/>
  <c r="F99" i="6"/>
  <c r="G99" i="6"/>
  <c r="H99" i="6"/>
  <c r="D99" i="6"/>
  <c r="G94" i="22" l="1"/>
  <c r="F94" i="22"/>
  <c r="E94" i="22"/>
  <c r="D94" i="22"/>
  <c r="G93" i="22"/>
  <c r="F93" i="22"/>
  <c r="E93" i="22"/>
  <c r="D93" i="22"/>
  <c r="G91" i="22"/>
  <c r="F91" i="22"/>
  <c r="E91" i="22"/>
  <c r="D91" i="22"/>
  <c r="G90" i="22"/>
  <c r="F90" i="22"/>
  <c r="E90" i="22"/>
  <c r="D90" i="22"/>
  <c r="B90" i="22"/>
  <c r="H88" i="22"/>
  <c r="G88" i="22"/>
  <c r="F88" i="22"/>
  <c r="E88" i="22"/>
  <c r="D88" i="22"/>
  <c r="H79" i="22"/>
  <c r="G79" i="22"/>
  <c r="F79" i="22"/>
  <c r="E79" i="22"/>
  <c r="D79" i="22"/>
  <c r="H87" i="22"/>
  <c r="C46" i="22"/>
  <c r="C45" i="22"/>
  <c r="C44" i="22"/>
  <c r="G95" i="22" l="1"/>
  <c r="H95" i="22"/>
  <c r="D95" i="22"/>
  <c r="E95" i="22"/>
  <c r="F95" i="22"/>
  <c r="G67" i="10" l="1"/>
  <c r="D65" i="10"/>
  <c r="E65" i="10"/>
  <c r="F65" i="10"/>
  <c r="G65" i="10"/>
  <c r="H65" i="10"/>
  <c r="C65" i="10"/>
  <c r="D64" i="10"/>
  <c r="E64" i="10"/>
  <c r="F64" i="10"/>
  <c r="G64" i="10"/>
  <c r="H64" i="10"/>
  <c r="C64" i="10"/>
  <c r="D63" i="10"/>
  <c r="E63" i="10"/>
  <c r="F63" i="10"/>
  <c r="G63" i="10"/>
  <c r="G68" i="10" s="1"/>
  <c r="H63" i="10"/>
  <c r="C63" i="10"/>
  <c r="H83" i="10"/>
  <c r="G83" i="10"/>
  <c r="F83" i="10"/>
  <c r="E83" i="10"/>
  <c r="D83" i="10"/>
  <c r="B76" i="10"/>
  <c r="B75" i="10"/>
  <c r="B74" i="10"/>
  <c r="A36" i="10"/>
  <c r="H42" i="38" l="1"/>
  <c r="H98" i="38" s="1"/>
  <c r="G42" i="38"/>
  <c r="G98" i="38" s="1"/>
  <c r="G74" i="20" l="1"/>
  <c r="H36" i="22" l="1"/>
  <c r="H34" i="22"/>
  <c r="G79" i="4"/>
  <c r="G64" i="2"/>
  <c r="D84" i="4"/>
  <c r="E84" i="4"/>
  <c r="F84" i="4"/>
  <c r="H84" i="4"/>
  <c r="C84" i="4"/>
  <c r="D83" i="4"/>
  <c r="E83" i="4"/>
  <c r="F83" i="4"/>
  <c r="G83" i="4"/>
  <c r="H83" i="4"/>
  <c r="C83" i="4"/>
  <c r="D82" i="4"/>
  <c r="E82" i="4"/>
  <c r="F82" i="4"/>
  <c r="C82" i="4"/>
  <c r="D80" i="4"/>
  <c r="E80" i="4"/>
  <c r="F80" i="4"/>
  <c r="H80" i="4"/>
  <c r="C80" i="4"/>
  <c r="D79" i="4"/>
  <c r="E79" i="4"/>
  <c r="F79" i="4"/>
  <c r="C79" i="4"/>
  <c r="A53" i="4"/>
  <c r="A52" i="4"/>
  <c r="A51" i="4"/>
  <c r="H107" i="4"/>
  <c r="G107" i="4"/>
  <c r="F107" i="4"/>
  <c r="E107" i="4"/>
  <c r="D107" i="4"/>
  <c r="F85" i="4"/>
  <c r="H73" i="22" l="1"/>
  <c r="H74" i="22"/>
  <c r="E85" i="4"/>
  <c r="D85" i="4"/>
  <c r="C85" i="4"/>
  <c r="H64" i="2" l="1"/>
  <c r="C59" i="49"/>
  <c r="C58" i="49"/>
  <c r="C57" i="49"/>
  <c r="C54" i="49"/>
  <c r="C53" i="49"/>
  <c r="C52" i="49"/>
  <c r="A69" i="49"/>
  <c r="H16" i="42" l="1"/>
  <c r="G16" i="42"/>
  <c r="F16" i="42"/>
  <c r="E16" i="42"/>
  <c r="D16" i="42"/>
  <c r="C16" i="42"/>
  <c r="H25" i="34"/>
  <c r="G25" i="34"/>
  <c r="G76" i="34" s="1"/>
  <c r="C25" i="34"/>
  <c r="C76" i="34" s="1"/>
  <c r="D25" i="34"/>
  <c r="D76" i="34" s="1"/>
  <c r="E25" i="34"/>
  <c r="E76" i="34" s="1"/>
  <c r="F25" i="34"/>
  <c r="F76" i="34" s="1"/>
  <c r="H44" i="34"/>
  <c r="H40" i="34"/>
  <c r="H38" i="34"/>
  <c r="H29" i="34"/>
  <c r="H18" i="34"/>
  <c r="G42" i="32"/>
  <c r="G91" i="32" s="1"/>
  <c r="H47" i="32"/>
  <c r="H42" i="32"/>
  <c r="H40" i="32"/>
  <c r="H30" i="32"/>
  <c r="H22" i="32"/>
  <c r="H17" i="32"/>
  <c r="H27" i="30"/>
  <c r="H76" i="30" s="1"/>
  <c r="H22" i="30"/>
  <c r="H75" i="30" s="1"/>
  <c r="H20" i="30"/>
  <c r="H74" i="30" s="1"/>
  <c r="H16" i="30"/>
  <c r="H73" i="30" s="1"/>
  <c r="F42" i="38"/>
  <c r="F98" i="38" s="1"/>
  <c r="E42" i="38"/>
  <c r="E98" i="38" s="1"/>
  <c r="D42" i="38"/>
  <c r="D98" i="38" s="1"/>
  <c r="C42" i="38"/>
  <c r="C98" i="38" s="1"/>
  <c r="H34" i="38"/>
  <c r="H97" i="38" s="1"/>
  <c r="G34" i="38"/>
  <c r="G97" i="38" s="1"/>
  <c r="C34" i="38"/>
  <c r="C97" i="38" s="1"/>
  <c r="D34" i="38"/>
  <c r="D97" i="38" s="1"/>
  <c r="E34" i="38"/>
  <c r="E97" i="38" s="1"/>
  <c r="F34" i="38"/>
  <c r="F97" i="38" s="1"/>
  <c r="H65" i="38"/>
  <c r="H61" i="38"/>
  <c r="H100" i="38" s="1"/>
  <c r="H57" i="38"/>
  <c r="H18" i="38"/>
  <c r="H96" i="38" s="1"/>
  <c r="H20" i="36"/>
  <c r="H100" i="36" s="1"/>
  <c r="G20" i="36"/>
  <c r="F20" i="36"/>
  <c r="F100" i="36" s="1"/>
  <c r="E20" i="36"/>
  <c r="E100" i="36" s="1"/>
  <c r="D20" i="36"/>
  <c r="D100" i="36" s="1"/>
  <c r="C20" i="36"/>
  <c r="C100" i="36" s="1"/>
  <c r="H34" i="36"/>
  <c r="H101" i="36" s="1"/>
  <c r="G34" i="36"/>
  <c r="C34" i="36"/>
  <c r="C101" i="36" s="1"/>
  <c r="D34" i="36"/>
  <c r="D101" i="36" s="1"/>
  <c r="E34" i="36"/>
  <c r="E101" i="36" s="1"/>
  <c r="F34" i="36"/>
  <c r="F101" i="36" s="1"/>
  <c r="H67" i="36"/>
  <c r="G67" i="36"/>
  <c r="F67" i="36"/>
  <c r="F104" i="36" s="1"/>
  <c r="E67" i="36"/>
  <c r="E104" i="36" s="1"/>
  <c r="D67" i="36"/>
  <c r="D104" i="36" s="1"/>
  <c r="C67" i="36"/>
  <c r="C104" i="36" s="1"/>
  <c r="H71" i="36"/>
  <c r="H105" i="36" s="1"/>
  <c r="H64" i="36"/>
  <c r="H103" i="36" s="1"/>
  <c r="H45" i="36"/>
  <c r="H102" i="36" s="1"/>
  <c r="H23" i="16"/>
  <c r="H87" i="16" s="1"/>
  <c r="G23" i="16"/>
  <c r="C23" i="16"/>
  <c r="C87" i="16" s="1"/>
  <c r="D23" i="16"/>
  <c r="D87" i="16" s="1"/>
  <c r="E23" i="16"/>
  <c r="E87" i="16" s="1"/>
  <c r="F23" i="16"/>
  <c r="F87" i="16" s="1"/>
  <c r="G100" i="36" l="1"/>
  <c r="G101" i="36"/>
  <c r="G104" i="36"/>
  <c r="H104" i="36"/>
  <c r="G87" i="16"/>
  <c r="H80" i="34"/>
  <c r="H75" i="34"/>
  <c r="H79" i="34"/>
  <c r="H77" i="34"/>
  <c r="H78" i="34"/>
  <c r="H76" i="34"/>
  <c r="H92" i="32"/>
  <c r="H89" i="32"/>
  <c r="H91" i="32"/>
  <c r="H87" i="32"/>
  <c r="H88" i="32"/>
  <c r="H90" i="32"/>
  <c r="H77" i="30"/>
  <c r="H28" i="30"/>
  <c r="G31" i="1" s="1"/>
  <c r="G34" i="1"/>
  <c r="H106" i="36"/>
  <c r="H45" i="34"/>
  <c r="G33" i="1" s="1"/>
  <c r="H48" i="32"/>
  <c r="G32" i="1" s="1"/>
  <c r="H66" i="38"/>
  <c r="H102" i="38" s="1"/>
  <c r="H72" i="36"/>
  <c r="G28" i="1" s="1"/>
  <c r="H93" i="32" l="1"/>
  <c r="H81" i="34"/>
  <c r="G29" i="1"/>
  <c r="K69" i="38"/>
  <c r="H90" i="16"/>
  <c r="G48" i="16"/>
  <c r="F48" i="16"/>
  <c r="F90" i="16" s="1"/>
  <c r="E48" i="16"/>
  <c r="E90" i="16" s="1"/>
  <c r="D48" i="16"/>
  <c r="D90" i="16" s="1"/>
  <c r="C48" i="16"/>
  <c r="C90" i="16" s="1"/>
  <c r="H50" i="16"/>
  <c r="H91" i="16" s="1"/>
  <c r="H46" i="16"/>
  <c r="H89" i="16" s="1"/>
  <c r="H29" i="16"/>
  <c r="H88" i="16" s="1"/>
  <c r="H17" i="16"/>
  <c r="H86" i="16" s="1"/>
  <c r="H29" i="24"/>
  <c r="H95" i="24" s="1"/>
  <c r="G95" i="24"/>
  <c r="F29" i="24"/>
  <c r="F95" i="24" s="1"/>
  <c r="E29" i="24"/>
  <c r="E95" i="24" s="1"/>
  <c r="D29" i="24"/>
  <c r="D95" i="24" s="1"/>
  <c r="C29" i="24"/>
  <c r="C95" i="24" s="1"/>
  <c r="H59" i="24"/>
  <c r="H99" i="24" s="1"/>
  <c r="H98" i="24"/>
  <c r="H50" i="24"/>
  <c r="H97" i="24" s="1"/>
  <c r="H34" i="24"/>
  <c r="H96" i="24" s="1"/>
  <c r="H19" i="24"/>
  <c r="H94" i="24" s="1"/>
  <c r="H24" i="26"/>
  <c r="H19" i="26"/>
  <c r="H70" i="26" s="1"/>
  <c r="H16" i="26"/>
  <c r="H69" i="26" s="1"/>
  <c r="H12" i="26"/>
  <c r="H68" i="26" s="1"/>
  <c r="D29" i="28"/>
  <c r="D93" i="28" s="1"/>
  <c r="C29" i="28"/>
  <c r="C93" i="28" s="1"/>
  <c r="E29" i="28"/>
  <c r="E93" i="28" s="1"/>
  <c r="F29" i="28"/>
  <c r="F93" i="28" s="1"/>
  <c r="G93" i="28"/>
  <c r="H29" i="28"/>
  <c r="H93" i="28" s="1"/>
  <c r="H97" i="28"/>
  <c r="H54" i="28"/>
  <c r="H96" i="28" s="1"/>
  <c r="H51" i="28"/>
  <c r="H95" i="28" s="1"/>
  <c r="H34" i="28"/>
  <c r="H94" i="28" s="1"/>
  <c r="H20" i="28"/>
  <c r="H92" i="28" s="1"/>
  <c r="F23" i="18"/>
  <c r="E23" i="18"/>
  <c r="D23" i="18"/>
  <c r="C23" i="18"/>
  <c r="H37" i="18"/>
  <c r="H27" i="18"/>
  <c r="H23" i="18"/>
  <c r="H18" i="18"/>
  <c r="H71" i="18" s="1"/>
  <c r="H77" i="18" s="1"/>
  <c r="H24" i="20"/>
  <c r="H75" i="20" s="1"/>
  <c r="G75" i="20"/>
  <c r="F24" i="20"/>
  <c r="F75" i="20" s="1"/>
  <c r="E24" i="20"/>
  <c r="E75" i="20" s="1"/>
  <c r="D24" i="20"/>
  <c r="D75" i="20" s="1"/>
  <c r="C24" i="20"/>
  <c r="C75" i="20" s="1"/>
  <c r="C76" i="20"/>
  <c r="H37" i="20"/>
  <c r="H77" i="20" s="1"/>
  <c r="H76" i="20"/>
  <c r="H17" i="20"/>
  <c r="H74" i="20" s="1"/>
  <c r="H78" i="20" s="1"/>
  <c r="H47" i="40"/>
  <c r="H84" i="40" s="1"/>
  <c r="H42" i="40"/>
  <c r="H40" i="40"/>
  <c r="H28" i="40"/>
  <c r="H22" i="40"/>
  <c r="H17" i="40"/>
  <c r="H79" i="40" s="1"/>
  <c r="H29" i="14"/>
  <c r="H66" i="14" s="1"/>
  <c r="H23" i="14"/>
  <c r="H21" i="14"/>
  <c r="H65" i="14" s="1"/>
  <c r="H17" i="14"/>
  <c r="H64" i="14" s="1"/>
  <c r="F67" i="47"/>
  <c r="D17" i="47"/>
  <c r="D66" i="47" s="1"/>
  <c r="C30" i="47"/>
  <c r="C69" i="47" s="1"/>
  <c r="H32" i="47"/>
  <c r="H70" i="47" s="1"/>
  <c r="H30" i="47"/>
  <c r="H69" i="47" s="1"/>
  <c r="H24" i="47"/>
  <c r="H68" i="47" s="1"/>
  <c r="H67" i="47"/>
  <c r="H17" i="47"/>
  <c r="H66" i="47" s="1"/>
  <c r="H33" i="45"/>
  <c r="H31" i="45"/>
  <c r="H29" i="45"/>
  <c r="H72" i="45" s="1"/>
  <c r="H24" i="45"/>
  <c r="H71" i="45" s="1"/>
  <c r="H21" i="45"/>
  <c r="H70" i="45" s="1"/>
  <c r="H17" i="45"/>
  <c r="H69" i="45" s="1"/>
  <c r="H33" i="6"/>
  <c r="H24" i="6"/>
  <c r="H69" i="6" s="1"/>
  <c r="H22" i="6"/>
  <c r="H68" i="6" s="1"/>
  <c r="H17" i="6"/>
  <c r="H67" i="6" s="1"/>
  <c r="H25" i="22"/>
  <c r="H23" i="22"/>
  <c r="H18" i="22"/>
  <c r="H15" i="12"/>
  <c r="H16" i="12" s="1"/>
  <c r="H24" i="10"/>
  <c r="H21" i="10"/>
  <c r="H14" i="10"/>
  <c r="H11" i="10"/>
  <c r="H39" i="4"/>
  <c r="H37" i="4"/>
  <c r="H35" i="4"/>
  <c r="H82" i="4" s="1"/>
  <c r="H24" i="4"/>
  <c r="H18" i="4"/>
  <c r="H79" i="4" s="1"/>
  <c r="H71" i="26" l="1"/>
  <c r="H71" i="22"/>
  <c r="H72" i="22"/>
  <c r="H67" i="10"/>
  <c r="H68" i="10" s="1"/>
  <c r="G90" i="16"/>
  <c r="G15" i="1"/>
  <c r="H85" i="4"/>
  <c r="H83" i="40"/>
  <c r="H85" i="40" s="1"/>
  <c r="H92" i="16"/>
  <c r="H100" i="24"/>
  <c r="H73" i="26"/>
  <c r="H98" i="28"/>
  <c r="H69" i="14"/>
  <c r="H72" i="47"/>
  <c r="H73" i="45"/>
  <c r="H74" i="45"/>
  <c r="H75" i="45" s="1"/>
  <c r="G74" i="45"/>
  <c r="H70" i="6"/>
  <c r="H72" i="6" s="1"/>
  <c r="H70" i="22"/>
  <c r="H75" i="22" s="1"/>
  <c r="H25" i="26"/>
  <c r="G25" i="1" s="1"/>
  <c r="H40" i="4"/>
  <c r="G13" i="1" s="1"/>
  <c r="H51" i="16"/>
  <c r="G27" i="1" s="1"/>
  <c r="H60" i="24"/>
  <c r="G26" i="1" s="1"/>
  <c r="H59" i="28"/>
  <c r="G24" i="1" s="1"/>
  <c r="H38" i="18"/>
  <c r="G23" i="1" s="1"/>
  <c r="H38" i="20"/>
  <c r="G22" i="1" s="1"/>
  <c r="H48" i="40"/>
  <c r="G21" i="1" s="1"/>
  <c r="H30" i="14"/>
  <c r="G20" i="1" s="1"/>
  <c r="H33" i="47"/>
  <c r="G19" i="1" s="1"/>
  <c r="H34" i="45"/>
  <c r="G18" i="1" s="1"/>
  <c r="H34" i="6"/>
  <c r="G17" i="1" s="1"/>
  <c r="H37" i="22"/>
  <c r="G16" i="1" s="1"/>
  <c r="H25" i="10"/>
  <c r="G14" i="1" s="1"/>
  <c r="F64" i="2"/>
  <c r="D64" i="2"/>
  <c r="E64" i="2"/>
  <c r="C64" i="2"/>
  <c r="G35" i="1" l="1"/>
  <c r="H82" i="2"/>
  <c r="C60" i="49" s="1"/>
  <c r="H66" i="2"/>
  <c r="C56" i="49"/>
  <c r="H44" i="2"/>
  <c r="H36" i="2"/>
  <c r="H28" i="2"/>
  <c r="H21" i="2"/>
  <c r="H12" i="2"/>
  <c r="C51" i="49" s="1"/>
  <c r="C21" i="10"/>
  <c r="C31" i="45"/>
  <c r="C73" i="45" s="1"/>
  <c r="C55" i="49" l="1"/>
  <c r="C62" i="49" s="1"/>
  <c r="H83" i="2"/>
  <c r="G10" i="1" s="1"/>
  <c r="B51" i="49" l="1"/>
  <c r="F63" i="49"/>
  <c r="B54" i="49"/>
  <c r="B56" i="49"/>
  <c r="B52" i="49"/>
  <c r="B59" i="49"/>
  <c r="B58" i="49"/>
  <c r="B53" i="49"/>
  <c r="B60" i="49"/>
  <c r="B57" i="49"/>
  <c r="A70" i="49"/>
  <c r="A71" i="49" s="1"/>
  <c r="B55" i="49"/>
  <c r="C97" i="28"/>
  <c r="C37" i="20"/>
  <c r="C77" i="20" s="1"/>
  <c r="C17" i="20"/>
  <c r="C74" i="20" s="1"/>
  <c r="C78" i="20" s="1"/>
  <c r="B62" i="49" l="1"/>
  <c r="C38" i="20"/>
  <c r="D44" i="34"/>
  <c r="D80" i="34" s="1"/>
  <c r="E44" i="34"/>
  <c r="E80" i="34" s="1"/>
  <c r="F44" i="34"/>
  <c r="F80" i="34" s="1"/>
  <c r="G44" i="34"/>
  <c r="G80" i="34" s="1"/>
  <c r="C44" i="34"/>
  <c r="C80" i="34" s="1"/>
  <c r="D40" i="34"/>
  <c r="D79" i="34" s="1"/>
  <c r="E40" i="34"/>
  <c r="E79" i="34" s="1"/>
  <c r="F40" i="34"/>
  <c r="F79" i="34" s="1"/>
  <c r="G40" i="34"/>
  <c r="G79" i="34" s="1"/>
  <c r="C40" i="34"/>
  <c r="C79" i="34" s="1"/>
  <c r="D38" i="34"/>
  <c r="D78" i="34" s="1"/>
  <c r="E38" i="34"/>
  <c r="E78" i="34" s="1"/>
  <c r="F38" i="34"/>
  <c r="F78" i="34" s="1"/>
  <c r="G38" i="34"/>
  <c r="G78" i="34" s="1"/>
  <c r="C38" i="34"/>
  <c r="C78" i="34" s="1"/>
  <c r="D29" i="34"/>
  <c r="D77" i="34" s="1"/>
  <c r="E29" i="34"/>
  <c r="E77" i="34" s="1"/>
  <c r="F29" i="34"/>
  <c r="F77" i="34" s="1"/>
  <c r="G29" i="34"/>
  <c r="G77" i="34" s="1"/>
  <c r="C29" i="34"/>
  <c r="C77" i="34" s="1"/>
  <c r="C18" i="34"/>
  <c r="C75" i="34" s="1"/>
  <c r="D47" i="32"/>
  <c r="D92" i="32" s="1"/>
  <c r="E47" i="32"/>
  <c r="E92" i="32" s="1"/>
  <c r="F47" i="32"/>
  <c r="F92" i="32" s="1"/>
  <c r="G47" i="32"/>
  <c r="G92" i="32" s="1"/>
  <c r="C47" i="32"/>
  <c r="C92" i="32" s="1"/>
  <c r="D42" i="32"/>
  <c r="D91" i="32" s="1"/>
  <c r="E42" i="32"/>
  <c r="E91" i="32" s="1"/>
  <c r="F42" i="32"/>
  <c r="F91" i="32" s="1"/>
  <c r="C42" i="32"/>
  <c r="C91" i="32" s="1"/>
  <c r="D40" i="32"/>
  <c r="D90" i="32" s="1"/>
  <c r="E40" i="32"/>
  <c r="E90" i="32" s="1"/>
  <c r="F40" i="32"/>
  <c r="F90" i="32" s="1"/>
  <c r="G40" i="32"/>
  <c r="G90" i="32" s="1"/>
  <c r="C40" i="32"/>
  <c r="C90" i="32" s="1"/>
  <c r="D30" i="32"/>
  <c r="D89" i="32" s="1"/>
  <c r="E30" i="32"/>
  <c r="E89" i="32" s="1"/>
  <c r="F30" i="32"/>
  <c r="F89" i="32" s="1"/>
  <c r="G30" i="32"/>
  <c r="G89" i="32" s="1"/>
  <c r="C30" i="32"/>
  <c r="C89" i="32" s="1"/>
  <c r="D22" i="32"/>
  <c r="D88" i="32" s="1"/>
  <c r="E22" i="32"/>
  <c r="E88" i="32" s="1"/>
  <c r="F22" i="32"/>
  <c r="F88" i="32" s="1"/>
  <c r="G22" i="32"/>
  <c r="G88" i="32" s="1"/>
  <c r="C22" i="32"/>
  <c r="C88" i="32" s="1"/>
  <c r="C17" i="32"/>
  <c r="C87" i="32" s="1"/>
  <c r="D27" i="30"/>
  <c r="D76" i="30" s="1"/>
  <c r="E27" i="30"/>
  <c r="E76" i="30" s="1"/>
  <c r="F27" i="30"/>
  <c r="F76" i="30" s="1"/>
  <c r="G27" i="30"/>
  <c r="G76" i="30" s="1"/>
  <c r="C27" i="30"/>
  <c r="C76" i="30" s="1"/>
  <c r="D22" i="30"/>
  <c r="D75" i="30" s="1"/>
  <c r="E22" i="30"/>
  <c r="E75" i="30" s="1"/>
  <c r="F22" i="30"/>
  <c r="F75" i="30" s="1"/>
  <c r="G22" i="30"/>
  <c r="G75" i="30" s="1"/>
  <c r="C22" i="30"/>
  <c r="C75" i="30" s="1"/>
  <c r="D20" i="30"/>
  <c r="D74" i="30" s="1"/>
  <c r="E20" i="30"/>
  <c r="E74" i="30" s="1"/>
  <c r="F20" i="30"/>
  <c r="F74" i="30" s="1"/>
  <c r="G20" i="30"/>
  <c r="G74" i="30" s="1"/>
  <c r="C20" i="30"/>
  <c r="C74" i="30" s="1"/>
  <c r="C16" i="30"/>
  <c r="C73" i="30" s="1"/>
  <c r="C77" i="30" s="1"/>
  <c r="D61" i="38"/>
  <c r="D100" i="38" s="1"/>
  <c r="E61" i="38"/>
  <c r="E100" i="38" s="1"/>
  <c r="F61" i="38"/>
  <c r="F100" i="38" s="1"/>
  <c r="G61" i="38"/>
  <c r="C61" i="38"/>
  <c r="C100" i="38" s="1"/>
  <c r="D65" i="38"/>
  <c r="E65" i="38"/>
  <c r="F65" i="38"/>
  <c r="G65" i="38"/>
  <c r="C65" i="38"/>
  <c r="D57" i="38"/>
  <c r="E57" i="38"/>
  <c r="F57" i="38"/>
  <c r="G57" i="38"/>
  <c r="C57" i="38"/>
  <c r="C18" i="38"/>
  <c r="C96" i="38" s="1"/>
  <c r="D71" i="36"/>
  <c r="D105" i="36" s="1"/>
  <c r="E71" i="36"/>
  <c r="E105" i="36" s="1"/>
  <c r="F71" i="36"/>
  <c r="F105" i="36" s="1"/>
  <c r="G71" i="36"/>
  <c r="C71" i="36"/>
  <c r="C105" i="36" s="1"/>
  <c r="D64" i="36"/>
  <c r="D103" i="36" s="1"/>
  <c r="E64" i="36"/>
  <c r="E103" i="36" s="1"/>
  <c r="F64" i="36"/>
  <c r="F103" i="36" s="1"/>
  <c r="G64" i="36"/>
  <c r="C64" i="36"/>
  <c r="C103" i="36" s="1"/>
  <c r="D45" i="36"/>
  <c r="D102" i="36" s="1"/>
  <c r="E45" i="36"/>
  <c r="E102" i="36" s="1"/>
  <c r="F45" i="36"/>
  <c r="F102" i="36" s="1"/>
  <c r="G45" i="36"/>
  <c r="C45" i="36"/>
  <c r="C102" i="36" s="1"/>
  <c r="D50" i="16"/>
  <c r="D91" i="16" s="1"/>
  <c r="E50" i="16"/>
  <c r="E91" i="16" s="1"/>
  <c r="F50" i="16"/>
  <c r="F91" i="16" s="1"/>
  <c r="G50" i="16"/>
  <c r="C50" i="16"/>
  <c r="C91" i="16" s="1"/>
  <c r="D46" i="16"/>
  <c r="D89" i="16" s="1"/>
  <c r="E46" i="16"/>
  <c r="E89" i="16" s="1"/>
  <c r="F46" i="16"/>
  <c r="F89" i="16" s="1"/>
  <c r="G46" i="16"/>
  <c r="C46" i="16"/>
  <c r="C89" i="16" s="1"/>
  <c r="D29" i="16"/>
  <c r="D88" i="16" s="1"/>
  <c r="E29" i="16"/>
  <c r="E88" i="16" s="1"/>
  <c r="F29" i="16"/>
  <c r="F88" i="16" s="1"/>
  <c r="G29" i="16"/>
  <c r="C29" i="16"/>
  <c r="C88" i="16" s="1"/>
  <c r="C17" i="16"/>
  <c r="C86" i="16" s="1"/>
  <c r="D59" i="24"/>
  <c r="D99" i="24" s="1"/>
  <c r="E59" i="24"/>
  <c r="E99" i="24" s="1"/>
  <c r="F59" i="24"/>
  <c r="F99" i="24" s="1"/>
  <c r="G99" i="24"/>
  <c r="C59" i="24"/>
  <c r="C99" i="24" s="1"/>
  <c r="D54" i="24"/>
  <c r="D98" i="24" s="1"/>
  <c r="E54" i="24"/>
  <c r="E98" i="24" s="1"/>
  <c r="F98" i="24"/>
  <c r="C54" i="24"/>
  <c r="C98" i="24" s="1"/>
  <c r="D50" i="24"/>
  <c r="D97" i="24" s="1"/>
  <c r="E50" i="24"/>
  <c r="E97" i="24" s="1"/>
  <c r="F50" i="24"/>
  <c r="F97" i="24" s="1"/>
  <c r="G97" i="24"/>
  <c r="C50" i="24"/>
  <c r="C97" i="24" s="1"/>
  <c r="D34" i="24"/>
  <c r="D96" i="24" s="1"/>
  <c r="E34" i="24"/>
  <c r="E96" i="24" s="1"/>
  <c r="F34" i="24"/>
  <c r="F96" i="24" s="1"/>
  <c r="G96" i="24"/>
  <c r="C34" i="24"/>
  <c r="C96" i="24" s="1"/>
  <c r="C19" i="24"/>
  <c r="C94" i="24" s="1"/>
  <c r="D24" i="26"/>
  <c r="D71" i="26" s="1"/>
  <c r="E24" i="26"/>
  <c r="E71" i="26" s="1"/>
  <c r="F24" i="26"/>
  <c r="F71" i="26" s="1"/>
  <c r="G71" i="26"/>
  <c r="C24" i="26"/>
  <c r="C71" i="26" s="1"/>
  <c r="D19" i="26"/>
  <c r="D70" i="26" s="1"/>
  <c r="E19" i="26"/>
  <c r="E70" i="26" s="1"/>
  <c r="F19" i="26"/>
  <c r="F70" i="26" s="1"/>
  <c r="G70" i="26"/>
  <c r="C19" i="26"/>
  <c r="C70" i="26" s="1"/>
  <c r="D16" i="26"/>
  <c r="D69" i="26" s="1"/>
  <c r="E16" i="26"/>
  <c r="E69" i="26" s="1"/>
  <c r="F16" i="26"/>
  <c r="F69" i="26" s="1"/>
  <c r="G69" i="26"/>
  <c r="C16" i="26"/>
  <c r="C69" i="26" s="1"/>
  <c r="C12" i="26"/>
  <c r="D37" i="18"/>
  <c r="E37" i="18"/>
  <c r="F37" i="18"/>
  <c r="C37" i="18"/>
  <c r="D27" i="18"/>
  <c r="E27" i="18"/>
  <c r="F27" i="18"/>
  <c r="C27" i="18"/>
  <c r="C18" i="18"/>
  <c r="D29" i="14"/>
  <c r="D66" i="14" s="1"/>
  <c r="E29" i="14"/>
  <c r="E66" i="14" s="1"/>
  <c r="F29" i="14"/>
  <c r="C29" i="14"/>
  <c r="D23" i="14"/>
  <c r="E23" i="14"/>
  <c r="F23" i="14"/>
  <c r="C23" i="14"/>
  <c r="D21" i="14"/>
  <c r="D65" i="14" s="1"/>
  <c r="E21" i="14"/>
  <c r="E65" i="14" s="1"/>
  <c r="F21" i="14"/>
  <c r="F65" i="14" s="1"/>
  <c r="G65" i="14"/>
  <c r="C21" i="14"/>
  <c r="C65" i="14" s="1"/>
  <c r="C17" i="14"/>
  <c r="C64" i="14" s="1"/>
  <c r="D32" i="47"/>
  <c r="D70" i="47" s="1"/>
  <c r="E32" i="47"/>
  <c r="E70" i="47" s="1"/>
  <c r="F32" i="47"/>
  <c r="F70" i="47" s="1"/>
  <c r="G70" i="47"/>
  <c r="C32" i="47"/>
  <c r="C70" i="47" s="1"/>
  <c r="D30" i="47"/>
  <c r="D69" i="47" s="1"/>
  <c r="E30" i="47"/>
  <c r="E69" i="47" s="1"/>
  <c r="F30" i="47"/>
  <c r="F69" i="47" s="1"/>
  <c r="G69" i="47"/>
  <c r="D24" i="47"/>
  <c r="D68" i="47" s="1"/>
  <c r="E24" i="47"/>
  <c r="E68" i="47" s="1"/>
  <c r="F24" i="47"/>
  <c r="F68" i="47" s="1"/>
  <c r="G68" i="47"/>
  <c r="C24" i="47"/>
  <c r="C68" i="47" s="1"/>
  <c r="D22" i="47"/>
  <c r="D67" i="47" s="1"/>
  <c r="E67" i="47"/>
  <c r="G67" i="47"/>
  <c r="C22" i="47"/>
  <c r="C67" i="47" s="1"/>
  <c r="C17" i="47"/>
  <c r="C66" i="47" s="1"/>
  <c r="C12" i="2"/>
  <c r="C21" i="2"/>
  <c r="C28" i="2"/>
  <c r="D36" i="2"/>
  <c r="E36" i="2"/>
  <c r="F36" i="2"/>
  <c r="G36" i="2"/>
  <c r="C36" i="2"/>
  <c r="C44" i="2"/>
  <c r="D66" i="2"/>
  <c r="E66" i="2"/>
  <c r="F66" i="2"/>
  <c r="G66" i="2"/>
  <c r="C66" i="2"/>
  <c r="C82" i="2"/>
  <c r="D97" i="28"/>
  <c r="E97" i="28"/>
  <c r="F97" i="28"/>
  <c r="D54" i="28"/>
  <c r="D96" i="28" s="1"/>
  <c r="E54" i="28"/>
  <c r="E96" i="28" s="1"/>
  <c r="F54" i="28"/>
  <c r="F96" i="28" s="1"/>
  <c r="G96" i="28"/>
  <c r="C54" i="28"/>
  <c r="C96" i="28" s="1"/>
  <c r="D51" i="28"/>
  <c r="D95" i="28" s="1"/>
  <c r="E51" i="28"/>
  <c r="E95" i="28" s="1"/>
  <c r="F51" i="28"/>
  <c r="F95" i="28" s="1"/>
  <c r="G95" i="28"/>
  <c r="C51" i="28"/>
  <c r="C95" i="28" s="1"/>
  <c r="D34" i="28"/>
  <c r="D94" i="28" s="1"/>
  <c r="E34" i="28"/>
  <c r="E94" i="28" s="1"/>
  <c r="F34" i="28"/>
  <c r="F94" i="28" s="1"/>
  <c r="G94" i="28"/>
  <c r="C34" i="28"/>
  <c r="C94" i="28" s="1"/>
  <c r="C20" i="28"/>
  <c r="C92" i="28" s="1"/>
  <c r="D37" i="20"/>
  <c r="D77" i="20" s="1"/>
  <c r="E37" i="20"/>
  <c r="E77" i="20" s="1"/>
  <c r="F37" i="20"/>
  <c r="F77" i="20" s="1"/>
  <c r="G77" i="20"/>
  <c r="D76" i="20"/>
  <c r="E76" i="20"/>
  <c r="F76" i="20"/>
  <c r="G76" i="20"/>
  <c r="D47" i="40"/>
  <c r="D84" i="40" s="1"/>
  <c r="D85" i="40" s="1"/>
  <c r="E47" i="40"/>
  <c r="E84" i="40" s="1"/>
  <c r="E85" i="40" s="1"/>
  <c r="F47" i="40"/>
  <c r="F84" i="40" s="1"/>
  <c r="F85" i="40" s="1"/>
  <c r="C47" i="40"/>
  <c r="C84" i="40" s="1"/>
  <c r="C85" i="40" s="1"/>
  <c r="D42" i="40"/>
  <c r="E42" i="40"/>
  <c r="F42" i="40"/>
  <c r="D40" i="40"/>
  <c r="E40" i="40"/>
  <c r="F40" i="40"/>
  <c r="D28" i="40"/>
  <c r="E28" i="40"/>
  <c r="F28" i="40"/>
  <c r="D22" i="40"/>
  <c r="E22" i="40"/>
  <c r="F22" i="40"/>
  <c r="C42" i="40"/>
  <c r="C40" i="40"/>
  <c r="C28" i="40"/>
  <c r="C22" i="40"/>
  <c r="C17" i="40"/>
  <c r="D33" i="45"/>
  <c r="E33" i="45"/>
  <c r="F33" i="45"/>
  <c r="C33" i="45"/>
  <c r="D31" i="45"/>
  <c r="D73" i="45" s="1"/>
  <c r="E31" i="45"/>
  <c r="E73" i="45" s="1"/>
  <c r="F31" i="45"/>
  <c r="F73" i="45" s="1"/>
  <c r="G73" i="45"/>
  <c r="D29" i="45"/>
  <c r="D72" i="45" s="1"/>
  <c r="E29" i="45"/>
  <c r="E72" i="45" s="1"/>
  <c r="F29" i="45"/>
  <c r="F72" i="45" s="1"/>
  <c r="G72" i="45"/>
  <c r="C29" i="45"/>
  <c r="C72" i="45" s="1"/>
  <c r="D24" i="45"/>
  <c r="D71" i="45" s="1"/>
  <c r="E24" i="45"/>
  <c r="E71" i="45" s="1"/>
  <c r="F24" i="45"/>
  <c r="F71" i="45" s="1"/>
  <c r="G71" i="45"/>
  <c r="C24" i="45"/>
  <c r="C71" i="45" s="1"/>
  <c r="D21" i="45"/>
  <c r="D70" i="45" s="1"/>
  <c r="E21" i="45"/>
  <c r="E70" i="45" s="1"/>
  <c r="F21" i="45"/>
  <c r="F70" i="45" s="1"/>
  <c r="G70" i="45"/>
  <c r="C21" i="45"/>
  <c r="C70" i="45" s="1"/>
  <c r="C17" i="45"/>
  <c r="C69" i="45" s="1"/>
  <c r="C33" i="6"/>
  <c r="C70" i="6" s="1"/>
  <c r="D33" i="6"/>
  <c r="D70" i="6" s="1"/>
  <c r="E33" i="6"/>
  <c r="E70" i="6" s="1"/>
  <c r="F33" i="6"/>
  <c r="F70" i="6" s="1"/>
  <c r="G70" i="6"/>
  <c r="D24" i="6"/>
  <c r="D69" i="6" s="1"/>
  <c r="E24" i="6"/>
  <c r="E69" i="6" s="1"/>
  <c r="F24" i="6"/>
  <c r="F69" i="6" s="1"/>
  <c r="G69" i="6"/>
  <c r="C24" i="6"/>
  <c r="C69" i="6" s="1"/>
  <c r="D68" i="6"/>
  <c r="E22" i="6"/>
  <c r="E68" i="6" s="1"/>
  <c r="F22" i="6"/>
  <c r="F68" i="6" s="1"/>
  <c r="G68" i="6"/>
  <c r="C22" i="6"/>
  <c r="C68" i="6" s="1"/>
  <c r="C17" i="6"/>
  <c r="C67" i="6" s="1"/>
  <c r="C72" i="6" s="1"/>
  <c r="D36" i="22"/>
  <c r="E36" i="22"/>
  <c r="F36" i="22"/>
  <c r="C36" i="22"/>
  <c r="D34" i="22"/>
  <c r="E34" i="22"/>
  <c r="F34" i="22"/>
  <c r="C34" i="22"/>
  <c r="D25" i="22"/>
  <c r="E25" i="22"/>
  <c r="F25" i="22"/>
  <c r="C25" i="22"/>
  <c r="D23" i="22"/>
  <c r="E23" i="22"/>
  <c r="F23" i="22"/>
  <c r="G71" i="22"/>
  <c r="C23" i="22"/>
  <c r="C18" i="22"/>
  <c r="D15" i="12"/>
  <c r="D16" i="12" s="1"/>
  <c r="E15" i="12"/>
  <c r="E16" i="12" s="1"/>
  <c r="F15" i="12"/>
  <c r="F16" i="12" s="1"/>
  <c r="C15" i="12"/>
  <c r="C16" i="12" s="1"/>
  <c r="G100" i="38" l="1"/>
  <c r="G102" i="36"/>
  <c r="G105" i="36"/>
  <c r="G103" i="36"/>
  <c r="C72" i="22"/>
  <c r="F74" i="22"/>
  <c r="E72" i="22"/>
  <c r="E74" i="22"/>
  <c r="C71" i="22"/>
  <c r="D72" i="22"/>
  <c r="D74" i="22"/>
  <c r="C73" i="22"/>
  <c r="F71" i="22"/>
  <c r="F73" i="22"/>
  <c r="E71" i="22"/>
  <c r="E73" i="22"/>
  <c r="C74" i="22"/>
  <c r="F72" i="22"/>
  <c r="D71" i="22"/>
  <c r="D73" i="22"/>
  <c r="G88" i="16"/>
  <c r="G89" i="16"/>
  <c r="G91" i="16"/>
  <c r="F15" i="1"/>
  <c r="C81" i="34"/>
  <c r="C93" i="32"/>
  <c r="C106" i="36"/>
  <c r="F106" i="36"/>
  <c r="E106" i="36"/>
  <c r="D106" i="36"/>
  <c r="C92" i="16"/>
  <c r="C100" i="24"/>
  <c r="C68" i="26"/>
  <c r="C73" i="26" s="1"/>
  <c r="C25" i="26"/>
  <c r="G97" i="28"/>
  <c r="C98" i="28"/>
  <c r="G78" i="20"/>
  <c r="C66" i="14"/>
  <c r="C69" i="14" s="1"/>
  <c r="G66" i="14"/>
  <c r="F66" i="14"/>
  <c r="D72" i="47"/>
  <c r="C72" i="47"/>
  <c r="E74" i="45"/>
  <c r="D74" i="45"/>
  <c r="C74" i="45"/>
  <c r="C75" i="45" s="1"/>
  <c r="F74" i="45"/>
  <c r="C70" i="22"/>
  <c r="C45" i="34"/>
  <c r="C48" i="32"/>
  <c r="B32" i="1" s="1"/>
  <c r="C28" i="30"/>
  <c r="C66" i="38"/>
  <c r="C102" i="38" s="1"/>
  <c r="C34" i="6"/>
  <c r="C37" i="22"/>
  <c r="C72" i="36"/>
  <c r="C51" i="16"/>
  <c r="C60" i="24"/>
  <c r="C59" i="28"/>
  <c r="C48" i="40"/>
  <c r="C34" i="45"/>
  <c r="C38" i="18"/>
  <c r="C33" i="47"/>
  <c r="C30" i="14"/>
  <c r="C37" i="4"/>
  <c r="C18" i="4"/>
  <c r="E24" i="4"/>
  <c r="C24" i="4"/>
  <c r="G106" i="36" l="1"/>
  <c r="C75" i="22"/>
  <c r="B18" i="1"/>
  <c r="D44" i="2" l="1"/>
  <c r="E44" i="2" l="1"/>
  <c r="F44" i="2" l="1"/>
  <c r="G44" i="2" l="1"/>
  <c r="D33" i="47" l="1"/>
  <c r="E17" i="47"/>
  <c r="E66" i="47" s="1"/>
  <c r="E72" i="47" s="1"/>
  <c r="E33" i="47" l="1"/>
  <c r="F17" i="47"/>
  <c r="F66" i="47" s="1"/>
  <c r="F72" i="47" s="1"/>
  <c r="B19" i="1"/>
  <c r="F33" i="47" l="1"/>
  <c r="G66" i="47"/>
  <c r="G72" i="47" s="1"/>
  <c r="C19" i="1"/>
  <c r="D19" i="1"/>
  <c r="E19" i="1" l="1"/>
  <c r="F19" i="1" l="1"/>
  <c r="D28" i="2" l="1"/>
  <c r="E28" i="2" l="1"/>
  <c r="F28" i="2" l="1"/>
  <c r="D21" i="2"/>
  <c r="E21" i="2" l="1"/>
  <c r="G28" i="2"/>
  <c r="F21" i="2" l="1"/>
  <c r="G21" i="2" l="1"/>
  <c r="D19" i="24" l="1"/>
  <c r="D60" i="24" l="1"/>
  <c r="D94" i="24"/>
  <c r="D100" i="24" s="1"/>
  <c r="D24" i="10" l="1"/>
  <c r="E24" i="10"/>
  <c r="F24" i="10"/>
  <c r="C24" i="10"/>
  <c r="D14" i="10"/>
  <c r="E14" i="10"/>
  <c r="F14" i="10"/>
  <c r="C14" i="10"/>
  <c r="D11" i="10"/>
  <c r="E11" i="10"/>
  <c r="F11" i="10"/>
  <c r="C11" i="10"/>
  <c r="C35" i="4"/>
  <c r="D24" i="4"/>
  <c r="F24" i="4"/>
  <c r="C67" i="10" l="1"/>
  <c r="C68" i="10" s="1"/>
  <c r="F67" i="10"/>
  <c r="F68" i="10" s="1"/>
  <c r="E67" i="10"/>
  <c r="E68" i="10" s="1"/>
  <c r="D67" i="10"/>
  <c r="D68" i="10" s="1"/>
  <c r="G80" i="4"/>
  <c r="C25" i="10"/>
  <c r="E12" i="2" l="1"/>
  <c r="D12" i="2" l="1"/>
  <c r="F12" i="2" l="1"/>
  <c r="G12" i="2" l="1"/>
  <c r="D35" i="4" l="1"/>
  <c r="E35" i="4" l="1"/>
  <c r="F35" i="4" l="1"/>
  <c r="G82" i="4" l="1"/>
  <c r="E34" i="1" l="1"/>
  <c r="E19" i="24" l="1"/>
  <c r="E60" i="24" l="1"/>
  <c r="E94" i="24"/>
  <c r="E100" i="24" s="1"/>
  <c r="F19" i="24"/>
  <c r="F60" i="24" l="1"/>
  <c r="F94" i="24"/>
  <c r="F100" i="24" s="1"/>
  <c r="F26" i="1" l="1"/>
  <c r="G94" i="24"/>
  <c r="G100" i="24" s="1"/>
  <c r="C39" i="4" l="1"/>
  <c r="D39" i="4"/>
  <c r="E39" i="4"/>
  <c r="F39" i="4"/>
  <c r="G84" i="4"/>
  <c r="G85" i="4" s="1"/>
  <c r="D12" i="26" l="1"/>
  <c r="D25" i="26" l="1"/>
  <c r="D68" i="26"/>
  <c r="D73" i="26" s="1"/>
  <c r="E12" i="26"/>
  <c r="D18" i="18"/>
  <c r="D38" i="18" s="1"/>
  <c r="D18" i="4"/>
  <c r="E25" i="26" l="1"/>
  <c r="E68" i="26"/>
  <c r="E73" i="26" s="1"/>
  <c r="F12" i="26"/>
  <c r="E18" i="18"/>
  <c r="E38" i="18" s="1"/>
  <c r="F25" i="26" l="1"/>
  <c r="F68" i="26"/>
  <c r="F73" i="26" s="1"/>
  <c r="F18" i="18"/>
  <c r="F38" i="18" s="1"/>
  <c r="F25" i="1" l="1"/>
  <c r="G68" i="26"/>
  <c r="G73" i="26" s="1"/>
  <c r="F23" i="1"/>
  <c r="C83" i="2" l="1"/>
  <c r="E18" i="4" l="1"/>
  <c r="F18" i="4" l="1"/>
  <c r="C34" i="1" l="1"/>
  <c r="D34" i="1"/>
  <c r="F34" i="1"/>
  <c r="B34" i="1"/>
  <c r="C15" i="1"/>
  <c r="D15" i="1"/>
  <c r="E15" i="1"/>
  <c r="B15" i="1"/>
  <c r="D37" i="4"/>
  <c r="E37" i="4"/>
  <c r="F37" i="4"/>
  <c r="B17" i="1" l="1"/>
  <c r="C40" i="4"/>
  <c r="B13" i="1" s="1"/>
  <c r="D17" i="45"/>
  <c r="D69" i="45" s="1"/>
  <c r="D75" i="45" s="1"/>
  <c r="B25" i="1"/>
  <c r="B23" i="1"/>
  <c r="B31" i="1"/>
  <c r="B16" i="1"/>
  <c r="B14" i="1"/>
  <c r="B21" i="1"/>
  <c r="B29" i="1"/>
  <c r="B24" i="1"/>
  <c r="B26" i="1"/>
  <c r="D34" i="45" l="1"/>
  <c r="C18" i="1" l="1"/>
  <c r="E17" i="45"/>
  <c r="E34" i="45" l="1"/>
  <c r="D18" i="1" s="1"/>
  <c r="E69" i="45"/>
  <c r="E75" i="45" s="1"/>
  <c r="D20" i="28"/>
  <c r="F17" i="45"/>
  <c r="G69" i="45"/>
  <c r="G75" i="45" s="1"/>
  <c r="D59" i="28" l="1"/>
  <c r="D92" i="28"/>
  <c r="D98" i="28" s="1"/>
  <c r="F34" i="45"/>
  <c r="F69" i="45"/>
  <c r="F75" i="45" s="1"/>
  <c r="E18" i="1"/>
  <c r="F18" i="1" l="1"/>
  <c r="C23" i="1" l="1"/>
  <c r="D21" i="10" l="1"/>
  <c r="D25" i="10" s="1"/>
  <c r="E21" i="10" l="1"/>
  <c r="C14" i="1"/>
  <c r="E25" i="10" l="1"/>
  <c r="D14" i="1" s="1"/>
  <c r="D18" i="22" l="1"/>
  <c r="C25" i="1"/>
  <c r="B22" i="1"/>
  <c r="D70" i="22" l="1"/>
  <c r="D75" i="22" s="1"/>
  <c r="D37" i="22"/>
  <c r="C16" i="1" s="1"/>
  <c r="D25" i="1"/>
  <c r="B28" i="1"/>
  <c r="B33" i="1"/>
  <c r="F21" i="10" l="1"/>
  <c r="F25" i="10" s="1"/>
  <c r="E25" i="1"/>
  <c r="F14" i="1" l="1"/>
  <c r="E14" i="1"/>
  <c r="D17" i="40" l="1"/>
  <c r="D16" i="30" l="1"/>
  <c r="D18" i="38"/>
  <c r="D48" i="40"/>
  <c r="C21" i="1" s="1"/>
  <c r="D17" i="20"/>
  <c r="D74" i="20" s="1"/>
  <c r="D78" i="20" s="1"/>
  <c r="D17" i="32"/>
  <c r="D87" i="32" s="1"/>
  <c r="D93" i="32" s="1"/>
  <c r="D28" i="30" l="1"/>
  <c r="D73" i="30"/>
  <c r="D77" i="30" s="1"/>
  <c r="D66" i="38"/>
  <c r="D96" i="38"/>
  <c r="D18" i="34"/>
  <c r="D48" i="32"/>
  <c r="C32" i="1" s="1"/>
  <c r="E18" i="38"/>
  <c r="D72" i="36"/>
  <c r="D17" i="16"/>
  <c r="E17" i="16"/>
  <c r="E20" i="28"/>
  <c r="D38" i="20"/>
  <c r="E17" i="40"/>
  <c r="E48" i="40" s="1"/>
  <c r="D17" i="14"/>
  <c r="E17" i="32"/>
  <c r="E87" i="32" s="1"/>
  <c r="E93" i="32" s="1"/>
  <c r="E18" i="34"/>
  <c r="E75" i="34" s="1"/>
  <c r="E81" i="34" s="1"/>
  <c r="C29" i="1" l="1"/>
  <c r="D45" i="34"/>
  <c r="C33" i="1" s="1"/>
  <c r="D75" i="34"/>
  <c r="D81" i="34" s="1"/>
  <c r="E66" i="38"/>
  <c r="E96" i="38"/>
  <c r="D102" i="38"/>
  <c r="D51" i="16"/>
  <c r="D82" i="2" s="1"/>
  <c r="D86" i="16"/>
  <c r="D92" i="16" s="1"/>
  <c r="E51" i="16"/>
  <c r="E86" i="16"/>
  <c r="E92" i="16" s="1"/>
  <c r="E59" i="28"/>
  <c r="E92" i="28"/>
  <c r="E98" i="28" s="1"/>
  <c r="D30" i="14"/>
  <c r="D64" i="14"/>
  <c r="D69" i="14" s="1"/>
  <c r="E45" i="34"/>
  <c r="E48" i="32"/>
  <c r="D32" i="1" s="1"/>
  <c r="F16" i="30"/>
  <c r="E16" i="30"/>
  <c r="F18" i="38"/>
  <c r="E72" i="36"/>
  <c r="F20" i="28"/>
  <c r="E17" i="20"/>
  <c r="F17" i="40"/>
  <c r="F48" i="40" s="1"/>
  <c r="E17" i="14"/>
  <c r="E18" i="22"/>
  <c r="F18" i="22"/>
  <c r="F17" i="16"/>
  <c r="F86" i="16" s="1"/>
  <c r="F92" i="16" s="1"/>
  <c r="C20" i="1"/>
  <c r="G92" i="28"/>
  <c r="G98" i="28" s="1"/>
  <c r="F17" i="20"/>
  <c r="F74" i="20" s="1"/>
  <c r="F78" i="20" s="1"/>
  <c r="D23" i="1"/>
  <c r="C31" i="1"/>
  <c r="D21" i="1"/>
  <c r="C24" i="1"/>
  <c r="C26" i="1"/>
  <c r="B10" i="1"/>
  <c r="B11" i="1" s="1"/>
  <c r="E82" i="2"/>
  <c r="E70" i="22" l="1"/>
  <c r="E75" i="22" s="1"/>
  <c r="C27" i="1"/>
  <c r="F28" i="30"/>
  <c r="F73" i="30"/>
  <c r="F77" i="30" s="1"/>
  <c r="E28" i="30"/>
  <c r="D31" i="1" s="1"/>
  <c r="E73" i="30"/>
  <c r="E77" i="30" s="1"/>
  <c r="F66" i="38"/>
  <c r="F96" i="38"/>
  <c r="D29" i="1"/>
  <c r="E102" i="38"/>
  <c r="F59" i="28"/>
  <c r="F92" i="28"/>
  <c r="F98" i="28" s="1"/>
  <c r="E38" i="20"/>
  <c r="D22" i="1" s="1"/>
  <c r="E74" i="20"/>
  <c r="E78" i="20" s="1"/>
  <c r="E30" i="14"/>
  <c r="D20" i="1" s="1"/>
  <c r="E64" i="14"/>
  <c r="E69" i="14" s="1"/>
  <c r="F70" i="22"/>
  <c r="F75" i="22" s="1"/>
  <c r="E37" i="22"/>
  <c r="D16" i="1" s="1"/>
  <c r="F18" i="34"/>
  <c r="F17" i="32"/>
  <c r="G18" i="38"/>
  <c r="F72" i="36"/>
  <c r="F51" i="16"/>
  <c r="F24" i="1"/>
  <c r="F38" i="20"/>
  <c r="F21" i="1"/>
  <c r="F17" i="14"/>
  <c r="F37" i="22"/>
  <c r="E16" i="1" s="1"/>
  <c r="G16" i="30"/>
  <c r="G73" i="30" s="1"/>
  <c r="G77" i="30" s="1"/>
  <c r="F82" i="2"/>
  <c r="C22" i="1"/>
  <c r="E21" i="1"/>
  <c r="D24" i="1"/>
  <c r="D26" i="1"/>
  <c r="E23" i="1"/>
  <c r="D83" i="2"/>
  <c r="D27" i="1"/>
  <c r="E29" i="1" l="1"/>
  <c r="F102" i="38"/>
  <c r="F45" i="34"/>
  <c r="F75" i="34"/>
  <c r="F81" i="34" s="1"/>
  <c r="F48" i="32"/>
  <c r="E32" i="1" s="1"/>
  <c r="F87" i="32"/>
  <c r="F93" i="32" s="1"/>
  <c r="G96" i="38"/>
  <c r="G66" i="38"/>
  <c r="F30" i="14"/>
  <c r="E20" i="1" s="1"/>
  <c r="F64" i="14"/>
  <c r="F69" i="14" s="1"/>
  <c r="G70" i="22"/>
  <c r="G75" i="22" s="1"/>
  <c r="G18" i="34"/>
  <c r="G17" i="32"/>
  <c r="G28" i="30"/>
  <c r="F31" i="1" s="1"/>
  <c r="G72" i="36"/>
  <c r="F28" i="1" s="1"/>
  <c r="G17" i="16"/>
  <c r="F22" i="1"/>
  <c r="F16" i="1"/>
  <c r="F83" i="2"/>
  <c r="E31" i="1"/>
  <c r="D33" i="1"/>
  <c r="E24" i="1"/>
  <c r="E26" i="1"/>
  <c r="E83" i="2"/>
  <c r="D10" i="1" s="1"/>
  <c r="E27" i="1"/>
  <c r="F29" i="1" l="1"/>
  <c r="G45" i="34"/>
  <c r="G75" i="34"/>
  <c r="G81" i="34" s="1"/>
  <c r="G48" i="32"/>
  <c r="G87" i="32"/>
  <c r="G93" i="32" s="1"/>
  <c r="G102" i="38"/>
  <c r="G51" i="16"/>
  <c r="G86" i="16"/>
  <c r="G92" i="16" s="1"/>
  <c r="F20" i="1"/>
  <c r="G64" i="14"/>
  <c r="G69" i="14" s="1"/>
  <c r="E22" i="1"/>
  <c r="E33" i="1"/>
  <c r="F32" i="1" l="1"/>
  <c r="G82" i="2"/>
  <c r="G83" i="2" s="1"/>
  <c r="F10" i="1" s="1"/>
  <c r="F27" i="1"/>
  <c r="F33" i="1"/>
  <c r="D17" i="6" l="1"/>
  <c r="D34" i="6" l="1"/>
  <c r="D67" i="6"/>
  <c r="D72" i="6" s="1"/>
  <c r="E17" i="6"/>
  <c r="C17" i="1"/>
  <c r="E34" i="6" l="1"/>
  <c r="E67" i="6"/>
  <c r="E72" i="6" s="1"/>
  <c r="F17" i="6"/>
  <c r="D17" i="1"/>
  <c r="F34" i="6" l="1"/>
  <c r="F67" i="6"/>
  <c r="F72" i="6" s="1"/>
  <c r="E17" i="1"/>
  <c r="F17" i="1" l="1"/>
  <c r="G67" i="6"/>
  <c r="G72" i="6" s="1"/>
  <c r="D40" i="4"/>
  <c r="C13" i="1" s="1"/>
  <c r="E40" i="4" l="1"/>
  <c r="D13" i="1" s="1"/>
  <c r="F40" i="4" l="1"/>
  <c r="E13" i="1" s="1"/>
  <c r="C10" i="1" l="1"/>
  <c r="E10" i="1" l="1"/>
  <c r="C28" i="1" l="1"/>
  <c r="C35" i="1" s="1"/>
  <c r="D28" i="1"/>
  <c r="D35" i="1" s="1"/>
  <c r="E28" i="1" l="1"/>
  <c r="E35" i="1" s="1"/>
  <c r="F35" i="1" l="1"/>
  <c r="F38" i="1" s="1"/>
  <c r="B20" i="1" l="1"/>
  <c r="B27" i="1" l="1"/>
  <c r="B35" i="1" s="1"/>
  <c r="B38" i="1" l="1"/>
  <c r="C11" i="1" l="1"/>
  <c r="C38" i="1" s="1"/>
  <c r="B42" i="1"/>
  <c r="C42" i="1" l="1"/>
  <c r="D9" i="1"/>
  <c r="D11" i="1" l="1"/>
  <c r="D42" i="1" l="1"/>
  <c r="E11" i="1"/>
  <c r="E38" i="1" s="1"/>
  <c r="E42" i="1" l="1"/>
  <c r="F11" i="1"/>
  <c r="F42" i="1" s="1"/>
  <c r="G9" i="1" l="1"/>
  <c r="G11" i="1" s="1"/>
  <c r="G38" i="1" s="1"/>
  <c r="G42" i="1" s="1"/>
  <c r="H82" i="26"/>
  <c r="G82" i="26"/>
  <c r="F82" i="26"/>
  <c r="E82" i="26"/>
  <c r="D82" i="26"/>
  <c r="H77" i="26"/>
  <c r="G77" i="26"/>
  <c r="F77" i="26"/>
  <c r="E77" i="26"/>
  <c r="D77" i="26"/>
</calcChain>
</file>

<file path=xl/sharedStrings.xml><?xml version="1.0" encoding="utf-8"?>
<sst xmlns="http://schemas.openxmlformats.org/spreadsheetml/2006/main" count="2882" uniqueCount="1197">
  <si>
    <t>CITY OF GAINESVILLE</t>
  </si>
  <si>
    <t>GENERAL FUND SUMMARY</t>
  </si>
  <si>
    <t xml:space="preserve"> </t>
  </si>
  <si>
    <t xml:space="preserve"> BUDGET</t>
  </si>
  <si>
    <t>BEGINNING BALANCE OCTOBER 1</t>
  </si>
  <si>
    <t>REVENUES</t>
  </si>
  <si>
    <t>TOTAL FUNDS AVAILABLE</t>
  </si>
  <si>
    <t>EXPENDITURES</t>
  </si>
  <si>
    <t xml:space="preserve">  GEN GOVN'T ADMIN</t>
  </si>
  <si>
    <t xml:space="preserve">  HUMAN RESOURCES</t>
  </si>
  <si>
    <t xml:space="preserve">  BUILDING OPERATIONS</t>
  </si>
  <si>
    <t xml:space="preserve">  PUBLIC ASSISTANCE</t>
  </si>
  <si>
    <t xml:space="preserve">  MUNICIPAL COURT</t>
  </si>
  <si>
    <t xml:space="preserve">  CIVIC CENTER</t>
  </si>
  <si>
    <t xml:space="preserve">  PLANNING/ZONING</t>
  </si>
  <si>
    <t xml:space="preserve">  FINANCE</t>
  </si>
  <si>
    <t xml:space="preserve">  POLICE</t>
  </si>
  <si>
    <t xml:space="preserve">  EMERGENCY MGT.</t>
  </si>
  <si>
    <t xml:space="preserve">  FIRE</t>
  </si>
  <si>
    <t xml:space="preserve">  STREETS</t>
  </si>
  <si>
    <t xml:space="preserve">  GARAGE</t>
  </si>
  <si>
    <t xml:space="preserve">  PARKS</t>
  </si>
  <si>
    <t xml:space="preserve">  FRANK BUCK ZOO</t>
  </si>
  <si>
    <t xml:space="preserve">  CEMETERY</t>
  </si>
  <si>
    <t xml:space="preserve">  NON-DEPT'L</t>
  </si>
  <si>
    <t>TOTAL EXPENDITURES</t>
  </si>
  <si>
    <t>ENDING BALANCE SEPTEMBER 30</t>
  </si>
  <si>
    <t>INCREASE(DECREASE)</t>
  </si>
  <si>
    <t xml:space="preserve">     IN FUND BALANCE</t>
  </si>
  <si>
    <t>GENERAL FUND REVENUES</t>
  </si>
  <si>
    <t>ACCOUNT</t>
  </si>
  <si>
    <t>DESCRIPTION</t>
  </si>
  <si>
    <t>NUMBER</t>
  </si>
  <si>
    <t xml:space="preserve"> SUBTOTAL</t>
  </si>
  <si>
    <t xml:space="preserve"> GENERAL FUND REVENUES</t>
  </si>
  <si>
    <t>Revenue</t>
  </si>
  <si>
    <t>GENERAL FUND ADMINISTRATION</t>
  </si>
  <si>
    <t xml:space="preserve"> SUBTOTAL SUPPLIES</t>
  </si>
  <si>
    <t xml:space="preserve"> OFFICE EQUIPMENT MAINTENANCE   </t>
  </si>
  <si>
    <t xml:space="preserve"> SUBTOTAL MAINTENANCE</t>
  </si>
  <si>
    <t xml:space="preserve"> SUBTOTAL SERVICES</t>
  </si>
  <si>
    <t>GENERAL FUND HUMAN RESOURCES</t>
  </si>
  <si>
    <t xml:space="preserve"> SUBTOTAL SALARIES AND BENEFITS</t>
  </si>
  <si>
    <t>GENERAL FUND BUILDING OPERATIONS</t>
  </si>
  <si>
    <t xml:space="preserve"> MACHINERY &amp; EQUIPMENT          </t>
  </si>
  <si>
    <t>GENERAL FUND PUBLIC ASSISTANCE</t>
  </si>
  <si>
    <t>GENERAL FUND MUNICIPAL COURT</t>
  </si>
  <si>
    <t>GENERAL FUND - CIVIC CENTER</t>
  </si>
  <si>
    <t>CIVIC CENTER OPERATIONS</t>
  </si>
  <si>
    <t>GENERAL FUND - PLANNING &amp; ZONING</t>
  </si>
  <si>
    <t>PLANNING &amp; ZONING</t>
  </si>
  <si>
    <t>GENERAL FUND - FINANCE</t>
  </si>
  <si>
    <t>FINANCE</t>
  </si>
  <si>
    <t>GENERAL FUND - POLICE</t>
  </si>
  <si>
    <t>POLICE</t>
  </si>
  <si>
    <t>GENERAL FUND - EMERGENCY MANAGEMENT</t>
  </si>
  <si>
    <t>EMERGENCY MANAGEMENT</t>
  </si>
  <si>
    <t>GENERAL FUND - FIRE OPERATIONS</t>
  </si>
  <si>
    <t>FIRE OPERATIONS</t>
  </si>
  <si>
    <t>INSPECTIONS</t>
  </si>
  <si>
    <t xml:space="preserve"> 01-5309-16-10                          </t>
  </si>
  <si>
    <t>GENERAL FUND - STREETS</t>
  </si>
  <si>
    <t xml:space="preserve"> MOTOR VEHICLES</t>
  </si>
  <si>
    <t>STREETS</t>
  </si>
  <si>
    <t>GENERAL FUND - GARAGE</t>
  </si>
  <si>
    <t xml:space="preserve"> 01-5504-16-32                          </t>
  </si>
  <si>
    <t>GARAGE</t>
  </si>
  <si>
    <t>GENERAL FUND - PARKS &amp; RECREATION</t>
  </si>
  <si>
    <t>PARKS AND RECREATION</t>
  </si>
  <si>
    <t>FRANK BUCK ZOO</t>
  </si>
  <si>
    <t xml:space="preserve"> FRANK BUCK ZOO</t>
  </si>
  <si>
    <t>GENERAL FUND - CEMETERY</t>
  </si>
  <si>
    <t xml:space="preserve"> MACHINERY &amp; EQUIPMENT</t>
  </si>
  <si>
    <t>CEMETERY OPERATIONS</t>
  </si>
  <si>
    <t>GENERAL FUND NON-DEPARTMENTAL</t>
  </si>
  <si>
    <t xml:space="preserve"> TOTAL NON-DEPARTMENTAL</t>
  </si>
  <si>
    <t xml:space="preserve"> SUBTOTAL CAPITAL</t>
  </si>
  <si>
    <t>BUDGET</t>
  </si>
  <si>
    <t>TOTAL</t>
  </si>
  <si>
    <t>SUPPLIES</t>
  </si>
  <si>
    <t>MAINTENANCE</t>
  </si>
  <si>
    <t>SERVICES</t>
  </si>
  <si>
    <t>PUBLIC ASSISTANCE</t>
  </si>
  <si>
    <t>SUBTOTAL MINOR EQUIPMENT</t>
  </si>
  <si>
    <t>SUBTOTAL CAPITAL</t>
  </si>
  <si>
    <t xml:space="preserve"> BUILDINGS</t>
  </si>
  <si>
    <t>SUBTOTAL SERVICES</t>
  </si>
  <si>
    <t>SUBTOTAL MAINTENANCE</t>
  </si>
  <si>
    <t>SUBTOTAL SUPPLIES</t>
  </si>
  <si>
    <t>SUBTOTAL SALARIES AND BENEFITS</t>
  </si>
  <si>
    <t>SUBTOTAL EQUIPMENT</t>
  </si>
  <si>
    <t xml:space="preserve"> OFFICE MACHINERY &amp; EQUIPMENT</t>
  </si>
  <si>
    <t>SUBTOTAL MACHINERY &amp; EQUIPMENT</t>
  </si>
  <si>
    <t xml:space="preserve"> 01-5504-16-31</t>
  </si>
  <si>
    <t>SUBTOTAL SALARIES &amp; BENEFITS</t>
  </si>
  <si>
    <t xml:space="preserve">ADMINISTRATION                 </t>
  </si>
  <si>
    <t>HUMAN RESOURCES</t>
  </si>
  <si>
    <t>SUBTOTAL CAPITAL(OVER $15,000)</t>
  </si>
  <si>
    <t>BUILDING OPERATIONS</t>
  </si>
  <si>
    <t>SUBTOTAL PUBLIC ASSISTANCE</t>
  </si>
  <si>
    <t>MUNICIPAL COURT</t>
  </si>
  <si>
    <t xml:space="preserve"> 01-6502-16-32</t>
  </si>
  <si>
    <t xml:space="preserve"> 01-6504-16-32</t>
  </si>
  <si>
    <t xml:space="preserve"> 01-6505-16-32</t>
  </si>
  <si>
    <t xml:space="preserve"> MACHINERY &amp; EQUIPMENT/PROJECT</t>
  </si>
  <si>
    <t xml:space="preserve"> SUBTOTAL CAPITAL </t>
  </si>
  <si>
    <t xml:space="preserve">  INFORMATION TECHNOLOGY</t>
  </si>
  <si>
    <t>SUBOTAL SERVICES</t>
  </si>
  <si>
    <t>GENERAL FUND - CODE COMPLIANCE</t>
  </si>
  <si>
    <t xml:space="preserve">  CODE COMPLIANCE</t>
  </si>
  <si>
    <t>GENERAL FUND - PUBLIC WORKS ADMINISTRATION</t>
  </si>
  <si>
    <t>2025-26</t>
  </si>
  <si>
    <t>BUDGET 2025-2029</t>
  </si>
  <si>
    <t xml:space="preserve">  COMMUNICATIONS AND OUTREACH</t>
  </si>
  <si>
    <t>GENERAL FUND COMMUNICATIONS AND OUTREACH</t>
  </si>
  <si>
    <t>101-19-11-51101</t>
  </si>
  <si>
    <t>101-19-11-51106</t>
  </si>
  <si>
    <t>101-19-11-51107</t>
  </si>
  <si>
    <t>101-19-11-51110</t>
  </si>
  <si>
    <t>101-19-11-51201</t>
  </si>
  <si>
    <t>101-19-11-51202</t>
  </si>
  <si>
    <t>101-19-11-51204</t>
  </si>
  <si>
    <t>101-19-11-51203</t>
  </si>
  <si>
    <t>101-19-11-51109</t>
  </si>
  <si>
    <t>101-19-11-52201</t>
  </si>
  <si>
    <t>101-19-11-52202</t>
  </si>
  <si>
    <t>101-19-11-52206</t>
  </si>
  <si>
    <t>101-19-11-52207</t>
  </si>
  <si>
    <t>101-19-11-52213</t>
  </si>
  <si>
    <t>101-19-11-52220</t>
  </si>
  <si>
    <t>101-19-11-52285</t>
  </si>
  <si>
    <t>101-19-11-52299</t>
  </si>
  <si>
    <t>101-19-11-53302</t>
  </si>
  <si>
    <t>101-19-11-53304</t>
  </si>
  <si>
    <t>101-19-11-53305</t>
  </si>
  <si>
    <t>101-19-11-53319</t>
  </si>
  <si>
    <t>101-19-11-54401</t>
  </si>
  <si>
    <t>101-19-11-54402</t>
  </si>
  <si>
    <t>101-19-11-54403</t>
  </si>
  <si>
    <t>101-19-11-54404</t>
  </si>
  <si>
    <t>101-19-11-54405</t>
  </si>
  <si>
    <t>101-19-11-54406</t>
  </si>
  <si>
    <t>101-19-11-54408</t>
  </si>
  <si>
    <t>101-19-11-54411</t>
  </si>
  <si>
    <t>101-19-11-54415</t>
  </si>
  <si>
    <t>101-19-11-51220</t>
  </si>
  <si>
    <t>101-19-11-54440</t>
  </si>
  <si>
    <t>101-19-11-54441</t>
  </si>
  <si>
    <t>101-19-11-54442</t>
  </si>
  <si>
    <t>101-19-11-54446</t>
  </si>
  <si>
    <t>101-19-11-54455</t>
  </si>
  <si>
    <t>101-19-11-54499</t>
  </si>
  <si>
    <t>101-19-11-55504</t>
  </si>
  <si>
    <t>101-19-11-55508</t>
  </si>
  <si>
    <t>101-19-11-55530</t>
  </si>
  <si>
    <t>101-19-11-66502</t>
  </si>
  <si>
    <t>101-19-11-66504</t>
  </si>
  <si>
    <t>101-19-11-66505</t>
  </si>
  <si>
    <t>101-19-11-66508</t>
  </si>
  <si>
    <t>101-00-00-40001</t>
  </si>
  <si>
    <t>101-00-00-40002</t>
  </si>
  <si>
    <t>101-00-00-40003</t>
  </si>
  <si>
    <t>101-00-00-40005</t>
  </si>
  <si>
    <t>101-00-00-40100</t>
  </si>
  <si>
    <t>101-00-00-40101</t>
  </si>
  <si>
    <t>101-00-00-40102</t>
  </si>
  <si>
    <t>101-00-00-40103</t>
  </si>
  <si>
    <t>101-00-00-40105</t>
  </si>
  <si>
    <t>101-00-00-40106</t>
  </si>
  <si>
    <t>101-00-00-40107</t>
  </si>
  <si>
    <t>101-00-00-40108</t>
  </si>
  <si>
    <t>101-00-00-40201</t>
  </si>
  <si>
    <t>101-00-00-40202</t>
  </si>
  <si>
    <t>101-00-00-40204</t>
  </si>
  <si>
    <t>101-00-00-40205</t>
  </si>
  <si>
    <t>101-00-00-40206</t>
  </si>
  <si>
    <t>101-00-00-40212</t>
  </si>
  <si>
    <t>101-00-00-40301</t>
  </si>
  <si>
    <t>101-00-00-40302</t>
  </si>
  <si>
    <t>101-00-00-40304</t>
  </si>
  <si>
    <t>101-00-00-40311</t>
  </si>
  <si>
    <t>101-00-00-40316</t>
  </si>
  <si>
    <t>101-00-00-40401</t>
  </si>
  <si>
    <t>101-00-00-40405</t>
  </si>
  <si>
    <t>101-00-00-40406</t>
  </si>
  <si>
    <t>101-00-00-40410</t>
  </si>
  <si>
    <t>101-00-00-40411</t>
  </si>
  <si>
    <t>101-00-00-40420</t>
  </si>
  <si>
    <t>101-00-00-40421</t>
  </si>
  <si>
    <t>101-00-00-40702</t>
  </si>
  <si>
    <t>101-00-00-40710</t>
  </si>
  <si>
    <t>101-00-00-40450</t>
  </si>
  <si>
    <t>101-00-00-40709</t>
  </si>
  <si>
    <t>101-00-00-40422</t>
  </si>
  <si>
    <t>101-00-00-40451</t>
  </si>
  <si>
    <t>101-00-00-40452</t>
  </si>
  <si>
    <t>101-00-00-40453</t>
  </si>
  <si>
    <t>101-00-00-40431</t>
  </si>
  <si>
    <t>101-00-00-40432</t>
  </si>
  <si>
    <t>101-00-00-40433</t>
  </si>
  <si>
    <t>101-00-00-40434</t>
  </si>
  <si>
    <t>101-00-00-40435</t>
  </si>
  <si>
    <t xml:space="preserve"> GRANT REV</t>
  </si>
  <si>
    <t>101-00-00-40802</t>
  </si>
  <si>
    <t>101-00-00-40454</t>
  </si>
  <si>
    <t>101-00-00-41201</t>
  </si>
  <si>
    <t>101-00-00-41850</t>
  </si>
  <si>
    <t>101-00-00-41401</t>
  </si>
  <si>
    <t>101-00-00-41402</t>
  </si>
  <si>
    <t>101-00-00-41501</t>
  </si>
  <si>
    <t>101-00-00-41215</t>
  </si>
  <si>
    <t>101-00-00-41570</t>
  </si>
  <si>
    <t>101-00-00-41560</t>
  </si>
  <si>
    <t>101-00-00-41801</t>
  </si>
  <si>
    <t>101-00-00-40701</t>
  </si>
  <si>
    <t>101-00-00-40703</t>
  </si>
  <si>
    <t>Ad Val Taxes- Current</t>
  </si>
  <si>
    <t>Ad Val Taxes- Delinquent</t>
  </si>
  <si>
    <t>Ad Val Taxes- Penalty and Int</t>
  </si>
  <si>
    <t>Ad Val Taxes-Refunds and Adj</t>
  </si>
  <si>
    <t>Sales Tax Rebate</t>
  </si>
  <si>
    <t>Sales Taxes</t>
  </si>
  <si>
    <t>Franchise Fee-Elect</t>
  </si>
  <si>
    <t>Mixed Drink Tax</t>
  </si>
  <si>
    <t>Water Tower Lease</t>
  </si>
  <si>
    <t>Franchise Fee-Phone</t>
  </si>
  <si>
    <t>Franchise Fee-Cable</t>
  </si>
  <si>
    <t>Franchise Fee-Gas</t>
  </si>
  <si>
    <t>Building Permits</t>
  </si>
  <si>
    <t>Annual Permits</t>
  </si>
  <si>
    <t>Health Permit and Inspection</t>
  </si>
  <si>
    <t>Zoning Permits</t>
  </si>
  <si>
    <t>Alcohol Beverage Sales Permit</t>
  </si>
  <si>
    <t>Itinerant Vendor Permit</t>
  </si>
  <si>
    <t>MC Fines &amp; Fees</t>
  </si>
  <si>
    <t>Parking Fees</t>
  </si>
  <si>
    <t>Dismissal Fees</t>
  </si>
  <si>
    <t>Fingerprint Fees</t>
  </si>
  <si>
    <t>SchoolZone/ChildSafetyFines</t>
  </si>
  <si>
    <t>Civic Center Rental</t>
  </si>
  <si>
    <t>Cemetery Fees</t>
  </si>
  <si>
    <t>Cemetery Admin Fees</t>
  </si>
  <si>
    <t>Swimming Pool Fees</t>
  </si>
  <si>
    <t>Swimming Pool Concession Stand</t>
  </si>
  <si>
    <t>Leonard Park Pavillion Rental</t>
  </si>
  <si>
    <t>Baseball Field Fees</t>
  </si>
  <si>
    <t>Credit Card Convenience Fee</t>
  </si>
  <si>
    <t>NSF Charges</t>
  </si>
  <si>
    <t>Interest Income</t>
  </si>
  <si>
    <t>Tax Certificates</t>
  </si>
  <si>
    <t>Misc Income</t>
  </si>
  <si>
    <t>Train Revenues</t>
  </si>
  <si>
    <t>Lien Revenues</t>
  </si>
  <si>
    <t>Kids Fishfest Rev</t>
  </si>
  <si>
    <t>Land Lease</t>
  </si>
  <si>
    <t>Spring Fling Booth Fees</t>
  </si>
  <si>
    <t>Zoo Admission Revenues</t>
  </si>
  <si>
    <t>Zoo Annual Pass</t>
  </si>
  <si>
    <t>Zoo Educ Prog Revenue</t>
  </si>
  <si>
    <t>Zoo Merchandise Sold</t>
  </si>
  <si>
    <t>Zoo Concession-Private Party</t>
  </si>
  <si>
    <t>Transfer from MC Juv Case Mgr</t>
  </si>
  <si>
    <t>Transfer from Hotel/Motel-ZOO</t>
  </si>
  <si>
    <t>Transfer from Hotel/Motel-CIVIC</t>
  </si>
  <si>
    <t>Transfer from H/M-TOURISM</t>
  </si>
  <si>
    <t>Transfer from Hotel/Motel-WEB</t>
  </si>
  <si>
    <t>Transfer from GF Constr. Proj</t>
  </si>
  <si>
    <t>Transfer from Assigned Fund</t>
  </si>
  <si>
    <t>Transfer from WS</t>
  </si>
  <si>
    <t>Transfer from WS-STRT</t>
  </si>
  <si>
    <t>Transfer from Stormwater</t>
  </si>
  <si>
    <t>Transfer from SW Fund</t>
  </si>
  <si>
    <t>Transfer from SW STRT</t>
  </si>
  <si>
    <t>Transfer from Cemetery. Perm.</t>
  </si>
  <si>
    <t>Cash Short/Over</t>
  </si>
  <si>
    <t>101-10-10-51101</t>
  </si>
  <si>
    <t>101-10-10-51106</t>
  </si>
  <si>
    <t>101-10-10-51110</t>
  </si>
  <si>
    <t>101-10-10-51201</t>
  </si>
  <si>
    <t>101-10-10-51202</t>
  </si>
  <si>
    <t>101-10-10-51204</t>
  </si>
  <si>
    <t>101-10-10-51203</t>
  </si>
  <si>
    <t>101-10-10-51109</t>
  </si>
  <si>
    <t>Salaries</t>
  </si>
  <si>
    <t>Overtime</t>
  </si>
  <si>
    <t>Longevity Pay</t>
  </si>
  <si>
    <t>Retirement</t>
  </si>
  <si>
    <t>FICA</t>
  </si>
  <si>
    <t>Health/Life Insurance</t>
  </si>
  <si>
    <t>Workers' Compensation</t>
  </si>
  <si>
    <t>Other Payroll Types</t>
  </si>
  <si>
    <t>101-10-10-52201</t>
  </si>
  <si>
    <t>Office Supplies</t>
  </si>
  <si>
    <t>101-10-10-52202</t>
  </si>
  <si>
    <t>Postage</t>
  </si>
  <si>
    <t>101-10-10-52295</t>
  </si>
  <si>
    <t>Special Event Supplies</t>
  </si>
  <si>
    <t>101-10-10-54411</t>
  </si>
  <si>
    <t>Machinery &amp; Equipment Rental</t>
  </si>
  <si>
    <t>101-10-10-52299</t>
  </si>
  <si>
    <t>Miscellaneous Supplies</t>
  </si>
  <si>
    <t>101-10-10-54401</t>
  </si>
  <si>
    <t>101-10-10-54402</t>
  </si>
  <si>
    <t>101-10-10-54403</t>
  </si>
  <si>
    <t>101-10-10-54404</t>
  </si>
  <si>
    <t>101-10-10-54405</t>
  </si>
  <si>
    <t>101-10-10-54406</t>
  </si>
  <si>
    <t>101-10-10-54409</t>
  </si>
  <si>
    <t>101-10-10-54412</t>
  </si>
  <si>
    <t>101-10-10-51220</t>
  </si>
  <si>
    <t>101-10-10-52298</t>
  </si>
  <si>
    <t>101-10-10-54499</t>
  </si>
  <si>
    <t>Communications</t>
  </si>
  <si>
    <t>Dues &amp; Subscriptions</t>
  </si>
  <si>
    <t>General Insurance</t>
  </si>
  <si>
    <t>Professional Fees</t>
  </si>
  <si>
    <t>Advertising</t>
  </si>
  <si>
    <t>Training &amp; Travel</t>
  </si>
  <si>
    <t>Contractual Services</t>
  </si>
  <si>
    <t>Election Expense</t>
  </si>
  <si>
    <t>Auto Allowance</t>
  </si>
  <si>
    <t>Copier Machine Usage</t>
  </si>
  <si>
    <t>Miscellaneous Services</t>
  </si>
  <si>
    <t>101-10-10-55508</t>
  </si>
  <si>
    <t>Office Mach &amp; Equip</t>
  </si>
  <si>
    <t>101-10-10-66508</t>
  </si>
  <si>
    <t>Improvements Other Than Bldgs</t>
  </si>
  <si>
    <t>101-13-11-51101</t>
  </si>
  <si>
    <t>101-13-11-51110</t>
  </si>
  <si>
    <t>101-13-11-51201</t>
  </si>
  <si>
    <t>101-13-11-51202</t>
  </si>
  <si>
    <t>101-13-11-51204</t>
  </si>
  <si>
    <t>101-13-11-51203</t>
  </si>
  <si>
    <t>101-13-11-51300</t>
  </si>
  <si>
    <t>Accrued Payroll Expense</t>
  </si>
  <si>
    <t>101-13-11-52201</t>
  </si>
  <si>
    <t>101-13-11-52299</t>
  </si>
  <si>
    <t>101-13-11-53304</t>
  </si>
  <si>
    <t>Machinery &amp; Equip Maint</t>
  </si>
  <si>
    <t>101-13-11-53319</t>
  </si>
  <si>
    <t>Software Maint/Lease/Support</t>
  </si>
  <si>
    <t>101-13-11-54401</t>
  </si>
  <si>
    <t>101-13-11-54403</t>
  </si>
  <si>
    <t>101-13-11-54404</t>
  </si>
  <si>
    <t>101-13-11-54406</t>
  </si>
  <si>
    <t>101-13-11-51220</t>
  </si>
  <si>
    <t>101-13-11-55508</t>
  </si>
  <si>
    <t>101-13-11-66508</t>
  </si>
  <si>
    <t>101-12-10-51101</t>
  </si>
  <si>
    <t>101-12-10-51106</t>
  </si>
  <si>
    <t>101-12-10-51110</t>
  </si>
  <si>
    <t>101-12-10-51201</t>
  </si>
  <si>
    <t>101-12-10-51202</t>
  </si>
  <si>
    <t>101-12-10-51204</t>
  </si>
  <si>
    <t>101-12-10-51203</t>
  </si>
  <si>
    <t>101-12-10-51109</t>
  </si>
  <si>
    <t>101-12-10-52201</t>
  </si>
  <si>
    <t>101-12-10-52202</t>
  </si>
  <si>
    <t>101-12-10-52299</t>
  </si>
  <si>
    <t>101-12-10-53319</t>
  </si>
  <si>
    <t>101-12-10-54401</t>
  </si>
  <si>
    <t>101-12-10-54402</t>
  </si>
  <si>
    <t>101-12-10-54403</t>
  </si>
  <si>
    <t>101-12-10-54404</t>
  </si>
  <si>
    <t>101-12-10-54406</t>
  </si>
  <si>
    <t>101-12-10-54409</t>
  </si>
  <si>
    <t>101-12-10-51220</t>
  </si>
  <si>
    <t>101-12-10-54411</t>
  </si>
  <si>
    <t>101-12-10-54499</t>
  </si>
  <si>
    <t>101-14-11-51101</t>
  </si>
  <si>
    <t>101-14-11-51106</t>
  </si>
  <si>
    <t>101-14-11-51110</t>
  </si>
  <si>
    <t>101-14-11-51201</t>
  </si>
  <si>
    <t>101-14-11-51202</t>
  </si>
  <si>
    <t>101-14-11-51204</t>
  </si>
  <si>
    <t>101-14-11-51203</t>
  </si>
  <si>
    <t>101-14-11-51109</t>
  </si>
  <si>
    <t>101-14-11-52201</t>
  </si>
  <si>
    <t>101-14-11-52299</t>
  </si>
  <si>
    <t>101-14-11-53319</t>
  </si>
  <si>
    <t>101-14-11-54401</t>
  </si>
  <si>
    <t>101-14-11-54404</t>
  </si>
  <si>
    <t>101-14-11-54405</t>
  </si>
  <si>
    <t>101-14-11-54406</t>
  </si>
  <si>
    <t>101-14-11-51220</t>
  </si>
  <si>
    <t>101-14-11-55508</t>
  </si>
  <si>
    <t>101-10-12-52208</t>
  </si>
  <si>
    <t>Cleaning Supplies</t>
  </si>
  <si>
    <t>101-10-12-52212</t>
  </si>
  <si>
    <t>Botanical/Agricultural Suppl</t>
  </si>
  <si>
    <t>101-10-12-52299</t>
  </si>
  <si>
    <t>101-10-12-53302</t>
  </si>
  <si>
    <t>Building Maintenance</t>
  </si>
  <si>
    <t>101-10-12-53304</t>
  </si>
  <si>
    <t>101-10-12-54403</t>
  </si>
  <si>
    <t>101-10-12-54408</t>
  </si>
  <si>
    <t>Electricity</t>
  </si>
  <si>
    <t>101-10-12-54409</t>
  </si>
  <si>
    <t>101-10-12-54441</t>
  </si>
  <si>
    <t>Solid Waste Utility</t>
  </si>
  <si>
    <t>101-10-12-54442</t>
  </si>
  <si>
    <t>Water/Sewer Utility</t>
  </si>
  <si>
    <t>101-10-12-54446</t>
  </si>
  <si>
    <t>Stormwater Utility</t>
  </si>
  <si>
    <t>101-10-80-59902</t>
  </si>
  <si>
    <t>Stanford House</t>
  </si>
  <si>
    <t>101-10-80-59903</t>
  </si>
  <si>
    <t>Texoma Community Center</t>
  </si>
  <si>
    <t>101-10-80-59904</t>
  </si>
  <si>
    <t>Abigails Arms</t>
  </si>
  <si>
    <t>101-10-80-59908</t>
  </si>
  <si>
    <t>CASA</t>
  </si>
  <si>
    <t>101-10-80-59910</t>
  </si>
  <si>
    <t>101-10-80-59911</t>
  </si>
  <si>
    <t>Boys &amp; Girls Club</t>
  </si>
  <si>
    <t>101-10-80-59913</t>
  </si>
  <si>
    <t>Noah's Arc</t>
  </si>
  <si>
    <t>101-15-10-51101</t>
  </si>
  <si>
    <t>101-15-10-51106</t>
  </si>
  <si>
    <t>101-15-10-51110</t>
  </si>
  <si>
    <t>101-15-10-51201</t>
  </si>
  <si>
    <t>101-15-10-51202</t>
  </si>
  <si>
    <t>101-15-10-51204</t>
  </si>
  <si>
    <t>101-15-10-51203</t>
  </si>
  <si>
    <t>101-15-10-51109</t>
  </si>
  <si>
    <t>101-15-10-52201</t>
  </si>
  <si>
    <t>101-15-10-52202</t>
  </si>
  <si>
    <t>101-15-10-52299</t>
  </si>
  <si>
    <t>101-15-10-54403</t>
  </si>
  <si>
    <t>101-15-10-54404</t>
  </si>
  <si>
    <t>101-15-10-54406</t>
  </si>
  <si>
    <t>101-15-10-51220</t>
  </si>
  <si>
    <t>101-15-10-54499</t>
  </si>
  <si>
    <t>101-20-16-51101</t>
  </si>
  <si>
    <t>101-20-16-51106</t>
  </si>
  <si>
    <t>101-20-16-51107</t>
  </si>
  <si>
    <t>Holiday Pay</t>
  </si>
  <si>
    <t>101-20-16-51110</t>
  </si>
  <si>
    <t>101-20-16-51201</t>
  </si>
  <si>
    <t>101-20-16-51202</t>
  </si>
  <si>
    <t>101-20-16-51204</t>
  </si>
  <si>
    <t>101-20-16-51203</t>
  </si>
  <si>
    <t>101-20-16-51109</t>
  </si>
  <si>
    <t>101-20-16-52201</t>
  </si>
  <si>
    <t>101-20-16-52202</t>
  </si>
  <si>
    <t>101-20-16-52208</t>
  </si>
  <si>
    <t>101-20-16-52299</t>
  </si>
  <si>
    <t>101-20-16-53302</t>
  </si>
  <si>
    <t>101-20-16-53303</t>
  </si>
  <si>
    <t>Grounds Maintenance</t>
  </si>
  <si>
    <t>101-20-16-53304</t>
  </si>
  <si>
    <t>101-20-16-53305</t>
  </si>
  <si>
    <t>Vehicle Maintenance</t>
  </si>
  <si>
    <t>101-20-16-54401</t>
  </si>
  <si>
    <t>101-20-16-54402</t>
  </si>
  <si>
    <t>101-20-16-54403</t>
  </si>
  <si>
    <t>101-20-16-54404</t>
  </si>
  <si>
    <t>101-20-16-54405</t>
  </si>
  <si>
    <t>101-20-16-54406</t>
  </si>
  <si>
    <t>101-20-16-54408</t>
  </si>
  <si>
    <t>101-20-16-54409</t>
  </si>
  <si>
    <t>101-20-16-54440</t>
  </si>
  <si>
    <t>Natural Gas Utility</t>
  </si>
  <si>
    <t>101-20-16-54441</t>
  </si>
  <si>
    <t>101-20-16-54442</t>
  </si>
  <si>
    <t>101-20-16-54446</t>
  </si>
  <si>
    <t>101-20-16-54455</t>
  </si>
  <si>
    <t>Uniform Purchase/Rental</t>
  </si>
  <si>
    <t>101-20-16-54460</t>
  </si>
  <si>
    <t>Office Equipment Rental</t>
  </si>
  <si>
    <t>101-20-16-54498</t>
  </si>
  <si>
    <t>Santa Fe Depot Expenses</t>
  </si>
  <si>
    <t>101-20-16-54499</t>
  </si>
  <si>
    <t>101-20-16-66502</t>
  </si>
  <si>
    <t>Buildings</t>
  </si>
  <si>
    <t>MACHINERY &amp; EQUIPMENT</t>
  </si>
  <si>
    <t>101-17-14-51101</t>
  </si>
  <si>
    <t>101-17-14-51106</t>
  </si>
  <si>
    <t>101-17-14-51107</t>
  </si>
  <si>
    <t>101-17-14-51110</t>
  </si>
  <si>
    <t>101-17-14-51201</t>
  </si>
  <si>
    <t>101-17-14-51202</t>
  </si>
  <si>
    <t>101-17-14-51204</t>
  </si>
  <si>
    <t>101-17-14-51203</t>
  </si>
  <si>
    <t>101-17-14-51109</t>
  </si>
  <si>
    <t>101-17-14-52201</t>
  </si>
  <si>
    <t>101-17-14-52202</t>
  </si>
  <si>
    <t>101-17-14-52299</t>
  </si>
  <si>
    <t>101-17-14-53302</t>
  </si>
  <si>
    <t>101-17-14-53305</t>
  </si>
  <si>
    <t>101-17-14-53304</t>
  </si>
  <si>
    <t>101-17-14-54401</t>
  </si>
  <si>
    <t>101-17-14-54403</t>
  </si>
  <si>
    <t>101-17-14-54404</t>
  </si>
  <si>
    <t>101-17-14-54405</t>
  </si>
  <si>
    <t>101-17-14-54406</t>
  </si>
  <si>
    <t>101-17-14-54409</t>
  </si>
  <si>
    <t>101-17-14-51220</t>
  </si>
  <si>
    <t>101-17-14-54411</t>
  </si>
  <si>
    <t>101-17-14-54499</t>
  </si>
  <si>
    <t>101-17-13-51101</t>
  </si>
  <si>
    <t>101-17-13-51106</t>
  </si>
  <si>
    <t>101-17-13-51107</t>
  </si>
  <si>
    <t>101-17-13-51110</t>
  </si>
  <si>
    <t>101-17-13-51201</t>
  </si>
  <si>
    <t>101-17-13-51202</t>
  </si>
  <si>
    <t>101-17-13-51204</t>
  </si>
  <si>
    <t>101-17-13-51203</t>
  </si>
  <si>
    <t>101-17-13-51109</t>
  </si>
  <si>
    <t>101-17-13-52201</t>
  </si>
  <si>
    <t>101-17-13-52202</t>
  </si>
  <si>
    <t>101-17-13-52206</t>
  </si>
  <si>
    <t>Fuels, Oil &amp; Lubricant</t>
  </si>
  <si>
    <t>101-17-13-52207</t>
  </si>
  <si>
    <t>Small Tools/Instruments</t>
  </si>
  <si>
    <t>101-17-13-52299</t>
  </si>
  <si>
    <t>101-17-13-53305</t>
  </si>
  <si>
    <t>101-17-13-54401</t>
  </si>
  <si>
    <t>101-17-13-54402</t>
  </si>
  <si>
    <t>101-17-13-54403</t>
  </si>
  <si>
    <t>101-17-13-54404</t>
  </si>
  <si>
    <t>101-17-13-54405</t>
  </si>
  <si>
    <t>101-17-13-54406</t>
  </si>
  <si>
    <t>101-17-13-54409</t>
  </si>
  <si>
    <t>101-17-13-54455</t>
  </si>
  <si>
    <t>101-17-13-54499</t>
  </si>
  <si>
    <t>101-11-10-51101</t>
  </si>
  <si>
    <t>101-11-10-51106</t>
  </si>
  <si>
    <t>101-11-10-51107</t>
  </si>
  <si>
    <t>101-11-10-51110</t>
  </si>
  <si>
    <t>101-11-10-51201</t>
  </si>
  <si>
    <t>101-11-10-51202</t>
  </si>
  <si>
    <t>101-11-10-51204</t>
  </si>
  <si>
    <t>101-11-10-51203</t>
  </si>
  <si>
    <t>101-11-10-51109</t>
  </si>
  <si>
    <t>101-11-10-52201</t>
  </si>
  <si>
    <t>101-11-10-52202</t>
  </si>
  <si>
    <t>101-11-10-52204</t>
  </si>
  <si>
    <t>Printing/Production</t>
  </si>
  <si>
    <t>101-11-10-52299</t>
  </si>
  <si>
    <t>101-11-10-54401</t>
  </si>
  <si>
    <t>101-11-10-54402</t>
  </si>
  <si>
    <t>101-11-10-54403</t>
  </si>
  <si>
    <t>101-11-10-54404</t>
  </si>
  <si>
    <t>101-11-10-54406</t>
  </si>
  <si>
    <t>101-11-10-54409</t>
  </si>
  <si>
    <t>101-11-10-51220</t>
  </si>
  <si>
    <t>Clothing Allowance</t>
  </si>
  <si>
    <t>101-11-10-54411</t>
  </si>
  <si>
    <t>101-11-10-53319</t>
  </si>
  <si>
    <t>101-11-10-54499</t>
  </si>
  <si>
    <t>Animal Pound/Shelter</t>
  </si>
  <si>
    <t>Ammunition</t>
  </si>
  <si>
    <t>Investigation Funds</t>
  </si>
  <si>
    <t>Crime/Fire Prevention</t>
  </si>
  <si>
    <t>Machinery &amp; Equip</t>
  </si>
  <si>
    <t>Police Officer Equip</t>
  </si>
  <si>
    <t>Machinery &amp; Equipment</t>
  </si>
  <si>
    <t>Motor Vehicles</t>
  </si>
  <si>
    <t>101-18-15-51101</t>
  </si>
  <si>
    <t>101-18-15-51201</t>
  </si>
  <si>
    <t>101-18-15-51202</t>
  </si>
  <si>
    <t>101-18-15-51203</t>
  </si>
  <si>
    <t>101-18-15-52201</t>
  </si>
  <si>
    <t>101-18-15-52202</t>
  </si>
  <si>
    <t>101-18-15-52299</t>
  </si>
  <si>
    <t>101-18-15-53304</t>
  </si>
  <si>
    <t>101-18-15-53319</t>
  </si>
  <si>
    <t>101-18-15-54401</t>
  </si>
  <si>
    <t>101-18-15-54402</t>
  </si>
  <si>
    <t>101-18-15-54403</t>
  </si>
  <si>
    <t>101-18-15-54406</t>
  </si>
  <si>
    <t>101-18-11-51101</t>
  </si>
  <si>
    <t>101-18-11-51106</t>
  </si>
  <si>
    <t>101-18-11-51107</t>
  </si>
  <si>
    <t>101-18-11-51110</t>
  </si>
  <si>
    <t>101-18-11-51201</t>
  </si>
  <si>
    <t>101-18-11-51202</t>
  </si>
  <si>
    <t>101-18-11-51204</t>
  </si>
  <si>
    <t>101-18-11-51108</t>
  </si>
  <si>
    <t>Half Time Pay-Fire</t>
  </si>
  <si>
    <t>101-18-11-51203</t>
  </si>
  <si>
    <t>101-18-11-51109</t>
  </si>
  <si>
    <t>101-18-11-52201</t>
  </si>
  <si>
    <t>101-18-11-52202</t>
  </si>
  <si>
    <t>101-18-11-52206</t>
  </si>
  <si>
    <t>101-18-11-52207</t>
  </si>
  <si>
    <t>101-18-11-52208</t>
  </si>
  <si>
    <t>101-18-11-52209</t>
  </si>
  <si>
    <t>Chemical/Medical Supplies</t>
  </si>
  <si>
    <t>101-18-11-52299</t>
  </si>
  <si>
    <t>101-18-11-53302</t>
  </si>
  <si>
    <t>101-18-11-53304</t>
  </si>
  <si>
    <t>101-18-11-53305</t>
  </si>
  <si>
    <t>101-18-11-53319</t>
  </si>
  <si>
    <t>101-18-11-54401</t>
  </si>
  <si>
    <t>101-18-11-54402</t>
  </si>
  <si>
    <t>101-18-11-54403</t>
  </si>
  <si>
    <t>101-18-11-54404</t>
  </si>
  <si>
    <t>101-18-11-54405</t>
  </si>
  <si>
    <t>101-18-11-54406</t>
  </si>
  <si>
    <t>101-18-11-54408</t>
  </si>
  <si>
    <t>101-18-11-54413</t>
  </si>
  <si>
    <t>Tuition Reimbursement</t>
  </si>
  <si>
    <t>101-18-11-54415</t>
  </si>
  <si>
    <t>101-18-11-51220</t>
  </si>
  <si>
    <t>101-18-11-51115</t>
  </si>
  <si>
    <t>101-18-11-54440</t>
  </si>
  <si>
    <t>101-18-11-54441</t>
  </si>
  <si>
    <t>101-18-11-54442</t>
  </si>
  <si>
    <t>101-18-11-54446</t>
  </si>
  <si>
    <t>101-18-11-54455</t>
  </si>
  <si>
    <t>101-18-11-54499</t>
  </si>
  <si>
    <t>101-18-11-55506</t>
  </si>
  <si>
    <t>Furniture &amp; Fixtures</t>
  </si>
  <si>
    <t>101-18-11-55504</t>
  </si>
  <si>
    <t>101-18-11-66504</t>
  </si>
  <si>
    <t>101-18-11-66505</t>
  </si>
  <si>
    <t>101-30-10-51101</t>
  </si>
  <si>
    <t>101-30-10-51106</t>
  </si>
  <si>
    <t>101-30-10-51110</t>
  </si>
  <si>
    <t>101-30-10-51201</t>
  </si>
  <si>
    <t>101-30-10-51202</t>
  </si>
  <si>
    <t>101-30-10-51204</t>
  </si>
  <si>
    <t>101-30-10-51203</t>
  </si>
  <si>
    <t>101-30-10-51109</t>
  </si>
  <si>
    <t>101-30-10-52201</t>
  </si>
  <si>
    <t>101-30-10-52202</t>
  </si>
  <si>
    <t>101-30-10-52299</t>
  </si>
  <si>
    <t>101-30-10-54403</t>
  </si>
  <si>
    <t>101-30-10-54404</t>
  </si>
  <si>
    <t>101-30-10-54406</t>
  </si>
  <si>
    <t>101-30-10-54499</t>
  </si>
  <si>
    <t>101-30-20-51101</t>
  </si>
  <si>
    <t>101-30-20-51106</t>
  </si>
  <si>
    <t>101-30-20-51107</t>
  </si>
  <si>
    <t>101-30-20-51110</t>
  </si>
  <si>
    <t>101-30-20-51201</t>
  </si>
  <si>
    <t>101-30-20-51202</t>
  </si>
  <si>
    <t>101-30-20-51204</t>
  </si>
  <si>
    <t>101-30-20-51203</t>
  </si>
  <si>
    <t>101-30-20-51109</t>
  </si>
  <si>
    <t>101-30-20-52201</t>
  </si>
  <si>
    <t>101-30-20-52202</t>
  </si>
  <si>
    <t>101-30-20-52206</t>
  </si>
  <si>
    <t>101-30-20-52299</t>
  </si>
  <si>
    <t>101-30-20-53304</t>
  </si>
  <si>
    <t>101-30-20-53305</t>
  </si>
  <si>
    <t>101-30-20-53310</t>
  </si>
  <si>
    <t>Streets, Road &amp; Bridge Maint</t>
  </si>
  <si>
    <t>101-30-20-53311</t>
  </si>
  <si>
    <t>Sign &amp; Signal Maint</t>
  </si>
  <si>
    <t>101-30-20-53312</t>
  </si>
  <si>
    <t>Street Light Maint</t>
  </si>
  <si>
    <t>101-30-20-53313</t>
  </si>
  <si>
    <t>Traffic Paint Maint</t>
  </si>
  <si>
    <t>101-30-20-53399</t>
  </si>
  <si>
    <t>Miscellaneous Maintenance</t>
  </si>
  <si>
    <t>101-30-20-54401</t>
  </si>
  <si>
    <t>101-30-20-54403</t>
  </si>
  <si>
    <t>101-30-20-54404</t>
  </si>
  <si>
    <t>101-30-20-54405</t>
  </si>
  <si>
    <t>101-30-20-54406</t>
  </si>
  <si>
    <t>101-30-20-54408</t>
  </si>
  <si>
    <t>101-30-20-54411</t>
  </si>
  <si>
    <t>101-30-20-54455</t>
  </si>
  <si>
    <t>101-30-20-66504</t>
  </si>
  <si>
    <t>101-50-29-51101</t>
  </si>
  <si>
    <t>101-50-29-51106</t>
  </si>
  <si>
    <t>101-50-29-51107</t>
  </si>
  <si>
    <t>101-50-29-51110</t>
  </si>
  <si>
    <t>101-50-29-51201</t>
  </si>
  <si>
    <t>101-50-29-51202</t>
  </si>
  <si>
    <t>101-50-29-51204</t>
  </si>
  <si>
    <t>101-50-29-51203</t>
  </si>
  <si>
    <t>101-50-29-51109</t>
  </si>
  <si>
    <t>101-50-29-52201</t>
  </si>
  <si>
    <t>101-50-29-52206</t>
  </si>
  <si>
    <t>101-50-29-52207</t>
  </si>
  <si>
    <t>101-50-29-52208</t>
  </si>
  <si>
    <t>101-50-29-52299</t>
  </si>
  <si>
    <t>101-50-29-53302</t>
  </si>
  <si>
    <t>101-50-29-53304</t>
  </si>
  <si>
    <t>101-50-29-53305</t>
  </si>
  <si>
    <t>101-50-29-54401</t>
  </si>
  <si>
    <t>101-50-29-54403</t>
  </si>
  <si>
    <t>101-50-29-54404</t>
  </si>
  <si>
    <t>101-50-29-54406</t>
  </si>
  <si>
    <t>101-50-29-54440</t>
  </si>
  <si>
    <t>101-50-29-54455</t>
  </si>
  <si>
    <t>101-50-29-54460</t>
  </si>
  <si>
    <t>101-50-29-54499</t>
  </si>
  <si>
    <t>101-20-17-51101</t>
  </si>
  <si>
    <t>101-20-17-51105</t>
  </si>
  <si>
    <t>Salaries-Temp/Seasonal</t>
  </si>
  <si>
    <t>101-20-17-51106</t>
  </si>
  <si>
    <t>101-20-17-51107</t>
  </si>
  <si>
    <t>101-20-17-51110</t>
  </si>
  <si>
    <t>101-20-17-51201</t>
  </si>
  <si>
    <t>101-20-17-51202</t>
  </si>
  <si>
    <t>101-20-17-51204</t>
  </si>
  <si>
    <t>101-20-17-51203</t>
  </si>
  <si>
    <t>101-20-17-51109</t>
  </si>
  <si>
    <t>101-20-17-52201</t>
  </si>
  <si>
    <t>101-20-17-52202</t>
  </si>
  <si>
    <t>101-20-17-52206</t>
  </si>
  <si>
    <t>101-20-17-52207</t>
  </si>
  <si>
    <t>101-20-17-52208</t>
  </si>
  <si>
    <t>101-20-17-52209</t>
  </si>
  <si>
    <t>101-20-17-52212</t>
  </si>
  <si>
    <t>101-20-17-52221</t>
  </si>
  <si>
    <t>Concession Supplies</t>
  </si>
  <si>
    <t>101-20-17-52222</t>
  </si>
  <si>
    <t>Pool Chemicals</t>
  </si>
  <si>
    <t>101-20-17-52223</t>
  </si>
  <si>
    <t>Pool Supplies</t>
  </si>
  <si>
    <t>101-20-17-52299</t>
  </si>
  <si>
    <t>101-20-17-53302</t>
  </si>
  <si>
    <t>101-20-17-53303</t>
  </si>
  <si>
    <t>101-20-17-53304</t>
  </si>
  <si>
    <t>101-20-17-53305</t>
  </si>
  <si>
    <t>101-20-17-53309</t>
  </si>
  <si>
    <t>Parks/Recreation Maint</t>
  </si>
  <si>
    <t>101-20-17-53308</t>
  </si>
  <si>
    <t>Water/Sewer Mains Maint</t>
  </si>
  <si>
    <t>101-20-17-53310</t>
  </si>
  <si>
    <t>101-20-17-53311</t>
  </si>
  <si>
    <t>101-20-17-53312</t>
  </si>
  <si>
    <t>101-20-17-53320</t>
  </si>
  <si>
    <t>Pool Maintenance</t>
  </si>
  <si>
    <t>101-20-17-54401</t>
  </si>
  <si>
    <t>101-20-17-54402</t>
  </si>
  <si>
    <t>101-20-17-54403</t>
  </si>
  <si>
    <t>101-20-17-54404</t>
  </si>
  <si>
    <t>101-20-17-54405</t>
  </si>
  <si>
    <t>101-20-17-54406</t>
  </si>
  <si>
    <t>101-20-17-54408</t>
  </si>
  <si>
    <t>101-20-17-54409</t>
  </si>
  <si>
    <t>101-20-17-54411</t>
  </si>
  <si>
    <t>101-20-17-51220</t>
  </si>
  <si>
    <t>101-20-17-54431</t>
  </si>
  <si>
    <t>Pool Electric Utility</t>
  </si>
  <si>
    <t>101-20-17-54440</t>
  </si>
  <si>
    <t>101-20-17-54441</t>
  </si>
  <si>
    <t>101-20-17-54442</t>
  </si>
  <si>
    <t>101-20-17-54446</t>
  </si>
  <si>
    <t>101-20-17-54455</t>
  </si>
  <si>
    <t>101-20-17-54460</t>
  </si>
  <si>
    <t>101-20-17-54495</t>
  </si>
  <si>
    <t>Special Events</t>
  </si>
  <si>
    <t>101-20-17-54499</t>
  </si>
  <si>
    <t>101-20-17-55504</t>
  </si>
  <si>
    <t>101-20-17-66504</t>
  </si>
  <si>
    <t>101-20-17-66505</t>
  </si>
  <si>
    <t>101-20-17-66507</t>
  </si>
  <si>
    <t>101-21-11-51101</t>
  </si>
  <si>
    <t>101-21-11-51106</t>
  </si>
  <si>
    <t>101-21-11-51107</t>
  </si>
  <si>
    <t>101-21-11-51110</t>
  </si>
  <si>
    <t>101-21-11-51201</t>
  </si>
  <si>
    <t>101-21-11-51202</t>
  </si>
  <si>
    <t>101-21-11-51204</t>
  </si>
  <si>
    <t>101-21-11-51203</t>
  </si>
  <si>
    <t>101-21-11-51109</t>
  </si>
  <si>
    <t>101-21-11-52201</t>
  </si>
  <si>
    <t>101-21-11-52202</t>
  </si>
  <si>
    <t>101-21-11-52205</t>
  </si>
  <si>
    <t>Educ/Recreational Supplies</t>
  </si>
  <si>
    <t>101-21-11-52206</t>
  </si>
  <si>
    <t>101-21-11-52207</t>
  </si>
  <si>
    <t>101-21-11-52208</t>
  </si>
  <si>
    <t>101-21-11-52209</t>
  </si>
  <si>
    <t>101-21-11-52212</t>
  </si>
  <si>
    <t>101-21-11-52218</t>
  </si>
  <si>
    <t>Animal Food</t>
  </si>
  <si>
    <t>101-21-11-52224</t>
  </si>
  <si>
    <t>Safety Supplies</t>
  </si>
  <si>
    <t>101-21-11-52225</t>
  </si>
  <si>
    <t>Animal Enrichment</t>
  </si>
  <si>
    <t>101-21-11-52252</t>
  </si>
  <si>
    <t>Gift Shop Supplies</t>
  </si>
  <si>
    <t>101-21-11-52253</t>
  </si>
  <si>
    <t>Gift Shop Merchandise</t>
  </si>
  <si>
    <t>101-21-11-52299</t>
  </si>
  <si>
    <t>101-21-11-53301</t>
  </si>
  <si>
    <t>Exhibit Maintenance</t>
  </si>
  <si>
    <t>101-21-11-53302</t>
  </si>
  <si>
    <t>101-21-11-53303</t>
  </si>
  <si>
    <t>101-21-11-53304</t>
  </si>
  <si>
    <t>101-21-11-53305</t>
  </si>
  <si>
    <t>101-21-11-53319</t>
  </si>
  <si>
    <t>101-21-11-54401</t>
  </si>
  <si>
    <t>101-21-11-54402</t>
  </si>
  <si>
    <t>101-21-11-54403</t>
  </si>
  <si>
    <t>101-21-11-54404</t>
  </si>
  <si>
    <t>101-21-11-54405</t>
  </si>
  <si>
    <t>101-21-11-54406</t>
  </si>
  <si>
    <t>101-21-11-54408</t>
  </si>
  <si>
    <t>101-21-11-54409</t>
  </si>
  <si>
    <t>101-21-11-51220</t>
  </si>
  <si>
    <t>101-21-11-54441</t>
  </si>
  <si>
    <t>101-21-11-54442</t>
  </si>
  <si>
    <t>101-21-11-54446</t>
  </si>
  <si>
    <t>101-21-11-54455</t>
  </si>
  <si>
    <t>101-21-11-54495</t>
  </si>
  <si>
    <t>101-21-11-54499</t>
  </si>
  <si>
    <t>101-21-11-55502</t>
  </si>
  <si>
    <t>101-21-11-55504</t>
  </si>
  <si>
    <t>101-21-11-55507</t>
  </si>
  <si>
    <t>101-21-11-66504</t>
  </si>
  <si>
    <t>101-21-11-66502</t>
  </si>
  <si>
    <t>101-21-11-66507</t>
  </si>
  <si>
    <t>101-16-11-51101</t>
  </si>
  <si>
    <t>101-16-11-51106</t>
  </si>
  <si>
    <t>101-16-11-51107</t>
  </si>
  <si>
    <t>101-16-11-51110</t>
  </si>
  <si>
    <t>101-16-11-51201</t>
  </si>
  <si>
    <t>101-16-11-51202</t>
  </si>
  <si>
    <t>101-16-11-51204</t>
  </si>
  <si>
    <t>101-16-11-51203</t>
  </si>
  <si>
    <t>101-16-11-51109</t>
  </si>
  <si>
    <t>101-16-11-52201</t>
  </si>
  <si>
    <t>101-16-11-52206</t>
  </si>
  <si>
    <t>101-16-11-52207</t>
  </si>
  <si>
    <t>101-16-11-52299</t>
  </si>
  <si>
    <t>101-16-11-53302</t>
  </si>
  <si>
    <t>101-16-11-53303</t>
  </si>
  <si>
    <t>101-16-11-53304</t>
  </si>
  <si>
    <t>101-16-11-53305</t>
  </si>
  <si>
    <t>101-16-11-53310</t>
  </si>
  <si>
    <t>101-16-11-54401</t>
  </si>
  <si>
    <t>101-16-11-54403</t>
  </si>
  <si>
    <t>101-16-11-54404</t>
  </si>
  <si>
    <t>101-16-11-54406</t>
  </si>
  <si>
    <t>101-16-11-54408</t>
  </si>
  <si>
    <t>101-16-11-54409</t>
  </si>
  <si>
    <t>101-16-11-54441</t>
  </si>
  <si>
    <t>101-16-11-54442</t>
  </si>
  <si>
    <t>101-16-11-54446</t>
  </si>
  <si>
    <t>101-16-11-54455</t>
  </si>
  <si>
    <t>101-16-11-54499</t>
  </si>
  <si>
    <t>101-16-11-55504</t>
  </si>
  <si>
    <t>101-16-11-66502</t>
  </si>
  <si>
    <t>101-16-11-66504</t>
  </si>
  <si>
    <t>101-16-11-66505</t>
  </si>
  <si>
    <t>101-16-11-66507</t>
  </si>
  <si>
    <t>101-70-99-57585</t>
  </si>
  <si>
    <t>Transfer to Golf</t>
  </si>
  <si>
    <t>101-10-12-66502</t>
  </si>
  <si>
    <t>101-10-12-66507</t>
  </si>
  <si>
    <t>Improvements other than BLDGS</t>
  </si>
  <si>
    <t>101-12-10-52298</t>
  </si>
  <si>
    <t>Copier Machin Usage</t>
  </si>
  <si>
    <t>101-13-11-51109</t>
  </si>
  <si>
    <t>101-14-11-52202</t>
  </si>
  <si>
    <t>101-15-10-53319</t>
  </si>
  <si>
    <t>101-17-14-54402</t>
  </si>
  <si>
    <t>101-18-11-54460</t>
  </si>
  <si>
    <t>101-19-11-51115</t>
  </si>
  <si>
    <t>101-20-16-53399</t>
  </si>
  <si>
    <t>101-14-11-54409</t>
  </si>
  <si>
    <t>Contactual Services</t>
  </si>
  <si>
    <t>101-15-10-54405</t>
  </si>
  <si>
    <t>101-11-10-55508</t>
  </si>
  <si>
    <t>2025-2026</t>
  </si>
  <si>
    <t>2023-2024</t>
  </si>
  <si>
    <t>REVISED</t>
  </si>
  <si>
    <t>ACTUAL</t>
  </si>
  <si>
    <t>2024-2025</t>
  </si>
  <si>
    <t>ADOPTED</t>
  </si>
  <si>
    <t>PROPOSED</t>
  </si>
  <si>
    <t>BUDGET 2025-2026</t>
  </si>
  <si>
    <t>SIX MONTHS</t>
  </si>
  <si>
    <t>101-00-00-40707</t>
  </si>
  <si>
    <t>Donations</t>
  </si>
  <si>
    <t>101-00-00-41215-CIVIC</t>
  </si>
  <si>
    <t>101-00-00-41215-TOUR</t>
  </si>
  <si>
    <t>101-00-00-41215-WEB</t>
  </si>
  <si>
    <t>101-00-00-40716</t>
  </si>
  <si>
    <t>Gain/Loss on Disposal</t>
  </si>
  <si>
    <t>101-00-00-40430</t>
  </si>
  <si>
    <t>Animal Shelter Fees</t>
  </si>
  <si>
    <t>101-00-00-40312</t>
  </si>
  <si>
    <t>Accrued Court Warrant Rec</t>
  </si>
  <si>
    <t>101-00-00-40303</t>
  </si>
  <si>
    <t>Defensive Driving Fees</t>
  </si>
  <si>
    <t>101-00-00-41215-ZOO</t>
  </si>
  <si>
    <t>Transfer from Hotel/Motel</t>
  </si>
  <si>
    <t>101-00-00-41501-STRT</t>
  </si>
  <si>
    <t>101-00-00-41560-STRT</t>
  </si>
  <si>
    <t>101-13-11-52202</t>
  </si>
  <si>
    <t>101-14-11-52200</t>
  </si>
  <si>
    <t>Procurement Card</t>
  </si>
  <si>
    <t>101-17-13-52200</t>
  </si>
  <si>
    <t>101-17-14-52200</t>
  </si>
  <si>
    <t>101-18-11-52200</t>
  </si>
  <si>
    <t>101-19-11-52200</t>
  </si>
  <si>
    <t>101-20-16-55504</t>
  </si>
  <si>
    <t>101-20-16-52200</t>
  </si>
  <si>
    <t>101-20-17-55507</t>
  </si>
  <si>
    <t>101-20-17-52200</t>
  </si>
  <si>
    <t>101-20-17-51250</t>
  </si>
  <si>
    <t>Unemployment Benefits</t>
  </si>
  <si>
    <t>101-20-17-52204</t>
  </si>
  <si>
    <t>101-21-11-52200</t>
  </si>
  <si>
    <t>101-21-11-53399</t>
  </si>
  <si>
    <t>101-30-20-54409</t>
  </si>
  <si>
    <t>101-30-20-66507</t>
  </si>
  <si>
    <t>Improvements Other Than Buildings</t>
  </si>
  <si>
    <t>101-50-29-52200</t>
  </si>
  <si>
    <t>101-50-29-51115</t>
  </si>
  <si>
    <t>101-10-10-51107</t>
  </si>
  <si>
    <t>101-70-99-57205</t>
  </si>
  <si>
    <t>Transfer to Law Enfor Off Ed</t>
  </si>
  <si>
    <t>101-70-99-57905</t>
  </si>
  <si>
    <t>Transfer to Payroll Fund</t>
  </si>
  <si>
    <t>101-70-99-57207</t>
  </si>
  <si>
    <t>Transfer to State Seizure</t>
  </si>
  <si>
    <t xml:space="preserve"> BUDGET 2025-2026</t>
  </si>
  <si>
    <t>Contributions from GEDC</t>
  </si>
  <si>
    <t>Amount</t>
  </si>
  <si>
    <t>Property Tax</t>
  </si>
  <si>
    <t>Sales Tax</t>
  </si>
  <si>
    <t>Other Tax</t>
  </si>
  <si>
    <t>Franchise Fees</t>
  </si>
  <si>
    <t>Fines, Fees &amp; Permits</t>
  </si>
  <si>
    <t>Charges for Service</t>
  </si>
  <si>
    <t>Lease Revenue Twr and land</t>
  </si>
  <si>
    <t>Grant Revenue</t>
  </si>
  <si>
    <t>Other Revenue</t>
  </si>
  <si>
    <t>Transfers In</t>
  </si>
  <si>
    <t>Total</t>
  </si>
  <si>
    <t xml:space="preserve"> SUBTOTAL TAXES</t>
  </si>
  <si>
    <t xml:space="preserve"> SUBTOTAL OTHER TAXES AND FEES</t>
  </si>
  <si>
    <t xml:space="preserve"> SUBTOTAL LICENSE FEES PERMITS</t>
  </si>
  <si>
    <t xml:space="preserve"> SUBTOTAL FINES</t>
  </si>
  <si>
    <t xml:space="preserve"> SUBTOTAL CHARGES FOR FEES AND RENTALS</t>
  </si>
  <si>
    <t xml:space="preserve"> SUBTOTAL CHARGES FOR SERVICE</t>
  </si>
  <si>
    <t xml:space="preserve"> SUBTOTAL GRANT REVENUE</t>
  </si>
  <si>
    <t>EXPENDITURE SUMMARY</t>
  </si>
  <si>
    <t>CLASSIFICATION</t>
  </si>
  <si>
    <t>PERSONNEL</t>
  </si>
  <si>
    <t>OFFICE MACHINERY &amp; EQUIPMENT</t>
  </si>
  <si>
    <t>WORKLOAD/DEMAND</t>
  </si>
  <si>
    <t>BUDGETED</t>
  </si>
  <si>
    <t>ESTIMATED</t>
  </si>
  <si>
    <t>REGULARLY SCHEDULED COUNCIL MEETINGS</t>
  </si>
  <si>
    <t>SPECIAL COUNCIL MEETINGS</t>
  </si>
  <si>
    <t>COUNCIL WORK SESSIONS</t>
  </si>
  <si>
    <t>COUNCIL MINUTES</t>
  </si>
  <si>
    <t>ELECTIONS</t>
  </si>
  <si>
    <t>ORDINANCES ADOPTED</t>
  </si>
  <si>
    <t>RESOLUTIONS APPROVED</t>
  </si>
  <si>
    <t>RESEARCH/INFORMATION REQUESTS COMPLETED</t>
  </si>
  <si>
    <t>OPEN RECORDS REQUESTS COMPLETED</t>
  </si>
  <si>
    <t>STAFFING</t>
  </si>
  <si>
    <t>POSITION</t>
  </si>
  <si>
    <t>ADMINISTRATION</t>
  </si>
  <si>
    <t>CITY MANAGER</t>
  </si>
  <si>
    <t>CITY SECRETARY</t>
  </si>
  <si>
    <t>EXECUTIVE SECRETARY</t>
  </si>
  <si>
    <t>TOTAL ADMINISTRATION</t>
  </si>
  <si>
    <t>*Oncor is requesting a 51% increase for street lights ($404,268).</t>
  </si>
  <si>
    <t>COMMUNICATIONS &amp; OUTREACH</t>
  </si>
  <si>
    <t>MINOR EQUIPMENT/PROJECTS</t>
  </si>
  <si>
    <t>CAPITAL OUTLAY</t>
  </si>
  <si>
    <t>SQUARE FOOTAGE MAINTAINED:</t>
  </si>
  <si>
    <t>CUSTODIAN</t>
  </si>
  <si>
    <t>TOTAL BUILDING OPERATIONS</t>
  </si>
  <si>
    <t>Meals On Wheels Texoma</t>
  </si>
  <si>
    <t>SERVICE</t>
  </si>
  <si>
    <t>MACHINERY AND EQUIPMENT</t>
  </si>
  <si>
    <t>FINANCIAL REPORTS TO COUNCIL</t>
  </si>
  <si>
    <t>INVOICES PAID</t>
  </si>
  <si>
    <t>PAYROLLS PROCESSED</t>
  </si>
  <si>
    <t>PURCHASE ORDERS PROCESSED</t>
  </si>
  <si>
    <t>MISC. AR INVOICES BILLED</t>
  </si>
  <si>
    <t>CONTROLLER</t>
  </si>
  <si>
    <t>ACCOUNTING TECHNICIAN I</t>
  </si>
  <si>
    <t>ACCOUNTING TECHNICIAN II</t>
  </si>
  <si>
    <t>TOTAL FINANCE ADMINISTRATION</t>
  </si>
  <si>
    <t>FINANCE ADMINISTRATION</t>
  </si>
  <si>
    <t>FINANCE SPECIALIST</t>
  </si>
  <si>
    <t>NEW HIRES</t>
  </si>
  <si>
    <t>SEPARATIONS</t>
  </si>
  <si>
    <t>EMPLOYEE PERFORMANCE ASSESSMENTS</t>
  </si>
  <si>
    <t>OTHER PERSONNEL CHANGES</t>
  </si>
  <si>
    <t>ACCIDENT/INCIDENT REPORTS</t>
  </si>
  <si>
    <t>WORKER'S COMP CLAIMS</t>
  </si>
  <si>
    <t>LIABILITY CLAIMS FILED</t>
  </si>
  <si>
    <t>SAFETY ADVISORY COMMITTEE MEETINGS</t>
  </si>
  <si>
    <t>NEW HIRE ORIENTATION</t>
  </si>
  <si>
    <t>EMPLOYEE EDUCATION, TRAINING</t>
  </si>
  <si>
    <t>SUPERVISORY TRAINING</t>
  </si>
  <si>
    <t>JOB POSTINGS</t>
  </si>
  <si>
    <t>APPLICATIONS RECEIVED</t>
  </si>
  <si>
    <t>GRIEVANCES/INVESTIGATIONS</t>
  </si>
  <si>
    <t>HUMAN RESOURCES DIRECTOR</t>
  </si>
  <si>
    <t>HUMAN RESOURCES CLERICAL ASSISTANT</t>
  </si>
  <si>
    <t>TOTAL HUMAN RESOURCES</t>
  </si>
  <si>
    <t>HUMAN RESOURCES COORDINATOR</t>
  </si>
  <si>
    <t>CAPITAL EQUIPMENT/PROJECTS</t>
  </si>
  <si>
    <t>INFORMATION TECHNOLOGY</t>
  </si>
  <si>
    <t>INFORMATION TECHNOLOTY DIRECTOR</t>
  </si>
  <si>
    <t>TOTAL INFORMATION TECHNOLOGY</t>
  </si>
  <si>
    <t>GENERAL FUND INFORMATION TECHNOLOGY</t>
  </si>
  <si>
    <t>Professional Education</t>
  </si>
  <si>
    <t>News Releases</t>
  </si>
  <si>
    <t>Website Updates/Checks</t>
  </si>
  <si>
    <t>Community Events</t>
  </si>
  <si>
    <t>City-Sponsored Event Attendees</t>
  </si>
  <si>
    <t>Facebook Reach</t>
  </si>
  <si>
    <t>Facebook Feed Posts</t>
  </si>
  <si>
    <t>Instagram Reach</t>
  </si>
  <si>
    <t>Instagram Feed Posts</t>
  </si>
  <si>
    <t>LinkedIn Impressions</t>
  </si>
  <si>
    <t>LinkedIn Posts</t>
  </si>
  <si>
    <t>COMMUNICATIONS AND OUTREACH</t>
  </si>
  <si>
    <t>COMMUNICATIONS AND OUTREACH DIRECTOR</t>
  </si>
  <si>
    <t>TOTAL COMMUNICATIONS AND OUTREACH</t>
  </si>
  <si>
    <t>TOURISM MARKETING COORDINATOR</t>
  </si>
  <si>
    <t>CASES FILED</t>
  </si>
  <si>
    <t>CASES DISPOSED/RESOLVED</t>
  </si>
  <si>
    <t>WARRANTS ISSUED</t>
  </si>
  <si>
    <t>MUNICIPAL COURT CLERK</t>
  </si>
  <si>
    <t>TOTAL MUNICIPAL COURT</t>
  </si>
  <si>
    <t>2023-24</t>
  </si>
  <si>
    <t>2024-25</t>
  </si>
  <si>
    <t xml:space="preserve"> REVISED </t>
  </si>
  <si>
    <t>MUNICIPAL COURT JUDGE</t>
  </si>
  <si>
    <t>MUNICIPAL COURT ADMINISTRATOR</t>
  </si>
  <si>
    <t>MUNICIPAL COURT CLERK/JUVENILE CASE MANAGER</t>
  </si>
  <si>
    <t>GENERAL FUND CEMETERY</t>
  </si>
  <si>
    <t>ORIGINAL</t>
  </si>
  <si>
    <t>MINOR CAPITAL AND EQUIPMENT</t>
  </si>
  <si>
    <t>CAPITAL</t>
  </si>
  <si>
    <t>INTERMENTS</t>
  </si>
  <si>
    <t>SPACES SOLD</t>
  </si>
  <si>
    <t>MOWING &amp; TRIMMING HOURS</t>
  </si>
  <si>
    <t>MOWING &amp; TRIMMING DAYS</t>
  </si>
  <si>
    <t>CEMETERY SUPERVISOR</t>
  </si>
  <si>
    <t>CREW LEADER</t>
  </si>
  <si>
    <t>EQUIPMENT OPERATOR II</t>
  </si>
  <si>
    <t>EQUIPMENT OPERATOR I</t>
  </si>
  <si>
    <t>MAINTENANCE WORKER T/S</t>
  </si>
  <si>
    <t>TOTAL CEMETERY OPERATIONS</t>
  </si>
  <si>
    <t>MAINTENANCE WORKER I PT</t>
  </si>
  <si>
    <t>GENERAL FUND CODE COMPLIANCE</t>
  </si>
  <si>
    <t>TOTAL CODE COMPLIANCE</t>
  </si>
  <si>
    <t>BUILDING AND STANDARDS COMMISSION MEETINGS</t>
  </si>
  <si>
    <t>CODE VIOLATIONS INVESTIGATED</t>
  </si>
  <si>
    <t>COMPLAINTS CALLED IN</t>
  </si>
  <si>
    <t>COMPLAINTS BY OFFICERS</t>
  </si>
  <si>
    <t>CITATIONS ISSUED</t>
  </si>
  <si>
    <t xml:space="preserve">CODE COMPLIANCE  </t>
  </si>
  <si>
    <t>CODE COMPLIANCE OFFICER</t>
  </si>
  <si>
    <t>ADMINISTRATIVE ASSISTANT</t>
  </si>
  <si>
    <t>PLANNING AND ZONING</t>
  </si>
  <si>
    <t>TOTAL PLANNING AND ZONING</t>
  </si>
  <si>
    <t>GENERAL FUND PLANNING AND ZONING</t>
  </si>
  <si>
    <t>PERMITS ISSUED</t>
  </si>
  <si>
    <t>BUILDING INSPECTIONS</t>
  </si>
  <si>
    <t>RESIDENTIAL PERMITS</t>
  </si>
  <si>
    <t>NEW HOUSING UNITS</t>
  </si>
  <si>
    <t>COMMERCIAL PERMITS</t>
  </si>
  <si>
    <t>CERTIFICATES OF OCCUPANCY</t>
  </si>
  <si>
    <t>P&amp;Z MEETINGS</t>
  </si>
  <si>
    <t>BA MEETINGS</t>
  </si>
  <si>
    <t>SUBDIVISION PLATS</t>
  </si>
  <si>
    <t>REZONING REQUESTS</t>
  </si>
  <si>
    <t>VARIANCE REQUESTS</t>
  </si>
  <si>
    <t>SPECIFIC USE PERMITS</t>
  </si>
  <si>
    <t>COMMUNITY SERVICES DIRECTOR</t>
  </si>
  <si>
    <t>PLANNING AND PERMIT TECHICIAN</t>
  </si>
  <si>
    <t>Machinery &amp; Equipment Maintenance</t>
  </si>
  <si>
    <t>GENERAL FUND FIRE OPERATIONS</t>
  </si>
  <si>
    <t>MINOR EQUIP/PROJECTS</t>
  </si>
  <si>
    <t>Workload/Demand and Staffing charts are located on the next page.</t>
  </si>
  <si>
    <t>TOTAL FIRE OPERATIONS</t>
  </si>
  <si>
    <t>TOTAL INCIDENTS</t>
  </si>
  <si>
    <t>TOTAL FIRES</t>
  </si>
  <si>
    <t>STRUCTURE FIRES</t>
  </si>
  <si>
    <t>VEHICLE FIRES</t>
  </si>
  <si>
    <t>VEGETATION FIRES</t>
  </si>
  <si>
    <t>RUBBISH FIRES</t>
  </si>
  <si>
    <t>OTHER FIRES</t>
  </si>
  <si>
    <t>HAZARDOUS CONDITIONS</t>
  </si>
  <si>
    <t>SERVICE CALLS</t>
  </si>
  <si>
    <t>GOOD INTENT CALLS</t>
  </si>
  <si>
    <t>OTHER CALLS</t>
  </si>
  <si>
    <t>TOTAL FALSE CALLS</t>
  </si>
  <si>
    <t>EMS ASSISTS</t>
  </si>
  <si>
    <t xml:space="preserve">MOTOR VEHICLE ACCIDENTS </t>
  </si>
  <si>
    <t>RESCUE CALLS</t>
  </si>
  <si>
    <t>TEXAS TASK FORCE 1 DEPLOYMENTS</t>
  </si>
  <si>
    <t>TRAINING HOURS</t>
  </si>
  <si>
    <t>FIRE HYDRANTS MAINTAINED</t>
  </si>
  <si>
    <t>PERSONS REACHED THROUGH SPECIAL EVENTS</t>
  </si>
  <si>
    <t>ON-SHIFT INSPECTIONS &amp; PRE FIRE PLANS</t>
  </si>
  <si>
    <t>HAZARDS IDENTIFIED DURING INSPECTIONS</t>
  </si>
  <si>
    <t>HAZARDS CORRECTED</t>
  </si>
  <si>
    <t>CERTIFICATE OF OCCUPANCY INSPECTIONS</t>
  </si>
  <si>
    <t>FIRE PREVENTION/PUBLIC SAFETY EDUCATION PROGRAMS *</t>
  </si>
  <si>
    <t>FIRE MARSHAL OFFICE INSPECTIONS **</t>
  </si>
  <si>
    <t>FIRE CHIEF</t>
  </si>
  <si>
    <t>ASSISTANT FIRE CHIEF/ASST EMC</t>
  </si>
  <si>
    <t>DIVISION CHIEF/TRAINING</t>
  </si>
  <si>
    <t>DIVISION CHIEF/FIRE MARSHAL</t>
  </si>
  <si>
    <t>FIRE DEPT ADMIN ASST/EMC OFFICER</t>
  </si>
  <si>
    <t>FIRE CAPTAIN--FIRE INSPECTOR</t>
  </si>
  <si>
    <t>FIRE BATTALION CHIEF</t>
  </si>
  <si>
    <t>FIRE CAPTAIN</t>
  </si>
  <si>
    <t>FIRE LIEUTENANT</t>
  </si>
  <si>
    <t>FIRE DRIVERS/ENGINEERS</t>
  </si>
  <si>
    <t>FIRE FIGHTERS</t>
  </si>
  <si>
    <t>NOT APPLICABLE</t>
  </si>
  <si>
    <t>STAFFED WITHIN FIRE DEPARTMENT</t>
  </si>
  <si>
    <t>GENERAL FUND POLICE</t>
  </si>
  <si>
    <t xml:space="preserve">TOTAL POLICE </t>
  </si>
  <si>
    <t>BUILDINGS/IMPROVEMENTS</t>
  </si>
  <si>
    <t>CIVIC CTR. SQUARE FOOTAGE MAINTAINED</t>
  </si>
  <si>
    <t>SANTA FE DEPOT SQUARE FOOTAGE MAINTAINED</t>
  </si>
  <si>
    <t>RENTALS MAIN ROOM</t>
  </si>
  <si>
    <t>RENTALS MEETING ROOMS</t>
  </si>
  <si>
    <t>RENTAL DEPOT</t>
  </si>
  <si>
    <t>BUILDING SERVICES TECHNICIAN</t>
  </si>
  <si>
    <t>TOTAL CIVIC CENTER OPERATIONS</t>
  </si>
  <si>
    <t>Workload and Staffing chart are located on the next page.</t>
  </si>
  <si>
    <t>GENERAL FUND PARKS AND RECREATION</t>
  </si>
  <si>
    <t>TOTAL PARKS AND RECREATION</t>
  </si>
  <si>
    <t>Workload/Demand and Staffing on next page.</t>
  </si>
  <si>
    <t>ANIMAL COLLECTION</t>
  </si>
  <si>
    <t>ANIMAL CARE HOURS</t>
  </si>
  <si>
    <t>GROUNDS CARE HOURS</t>
  </si>
  <si>
    <t>CAMPERS</t>
  </si>
  <si>
    <t>SPECIAL EVENTS</t>
  </si>
  <si>
    <t>EDUCATION PROGRAMS</t>
  </si>
  <si>
    <t>VISITORS</t>
  </si>
  <si>
    <t>101-70-99-57206</t>
  </si>
  <si>
    <t>Transfer to Federal Seizure</t>
  </si>
  <si>
    <t>101-70-99-57401</t>
  </si>
  <si>
    <t>Transfer to GF Construction Proj</t>
  </si>
  <si>
    <t>101-70-99-57402</t>
  </si>
  <si>
    <t>Transfer to Assigned Fund</t>
  </si>
  <si>
    <t>PREPARE &amp; SUBMIT PAYROLL</t>
  </si>
  <si>
    <t>PUBLIC WORKS ADMINISTRATION</t>
  </si>
  <si>
    <t>TOTAL PUBLIC WORKS ADMINISTRATION</t>
  </si>
  <si>
    <t>MAJOR EQUIPMENT/PROJECTS OUTLAY</t>
  </si>
  <si>
    <t>TOTAL STREET MAINTENANCE</t>
  </si>
  <si>
    <t>101-30-20-66505</t>
  </si>
  <si>
    <t>101-30-20-66510</t>
  </si>
  <si>
    <t>Vehicle</t>
  </si>
  <si>
    <t>Streets Roads Bridge</t>
  </si>
  <si>
    <t>NUMBER OF WORK ORDERS</t>
  </si>
  <si>
    <t>LABOR HOURS</t>
  </si>
  <si>
    <t>LABOR COST</t>
  </si>
  <si>
    <t>PARTS COST</t>
  </si>
  <si>
    <t>OUTSIDE REPAIRS</t>
  </si>
  <si>
    <t>CENTRAL GARAGE (FLEET SERVICES)</t>
  </si>
  <si>
    <t>TOTAL CENTRAL GARAGE (FLEET SERVICES)</t>
  </si>
  <si>
    <t>101-18-11-66501</t>
  </si>
  <si>
    <t>Land</t>
  </si>
  <si>
    <t xml:space="preserve">  PUBLIC WORKS ADM</t>
  </si>
  <si>
    <t>101-70-99-57501</t>
  </si>
  <si>
    <t>Transfer to Water and Sewer Fund</t>
  </si>
  <si>
    <t xml:space="preserve"> SUBTOTAL MINOR EQUIPMENT</t>
  </si>
  <si>
    <t>PLANNING</t>
  </si>
  <si>
    <t>CITY PLANNING</t>
  </si>
  <si>
    <t>101-22-11-51101</t>
  </si>
  <si>
    <t>101-22-11-51106</t>
  </si>
  <si>
    <t>101-22-11-51109</t>
  </si>
  <si>
    <t>101-22-11-51110</t>
  </si>
  <si>
    <t>101-22-11-51201</t>
  </si>
  <si>
    <t>101-22-11-51202</t>
  </si>
  <si>
    <t>101-22-11-51203</t>
  </si>
  <si>
    <t>101-22-11-51204</t>
  </si>
  <si>
    <t>101-22-11-51220</t>
  </si>
  <si>
    <t xml:space="preserve">  CITY PLANNING</t>
  </si>
  <si>
    <t>101-22-11-52201</t>
  </si>
  <si>
    <t>101-22-11-52298</t>
  </si>
  <si>
    <t>101-22-11-52299</t>
  </si>
  <si>
    <t>101-22-11-53319</t>
  </si>
  <si>
    <t>101-22-11-54401</t>
  </si>
  <si>
    <t>101-22-11-54402</t>
  </si>
  <si>
    <t>101-22-11-54403</t>
  </si>
  <si>
    <t>101-22-11-54404</t>
  </si>
  <si>
    <t>101-22-11-54406</t>
  </si>
  <si>
    <t>101-22-11-54409</t>
  </si>
  <si>
    <t>101-22-11-54460</t>
  </si>
  <si>
    <t>101-22-11-54499</t>
  </si>
  <si>
    <t>101-22-11-55504</t>
  </si>
  <si>
    <t>101-22-11-66506</t>
  </si>
  <si>
    <t>101-22-11-66507</t>
  </si>
  <si>
    <t>CITY PLANNER</t>
  </si>
  <si>
    <t>Improvments Other than Buildings</t>
  </si>
  <si>
    <t>101-17-13-53304</t>
  </si>
  <si>
    <t>TOTAL CITY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</si>
</sst>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\(0\)"/>
    <numFmt numFmtId="165" formatCode="0.0%"/>
    <numFmt numFmtId="166" formatCode="&quot;$&quot;#,##0"/>
    <numFmt numFmtId="167" formatCode="mm/dd/yy"/>
    <numFmt numFmtId="168" formatCode="0.0"/>
  </numFmts>
  <fonts count="1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double">
        <color indexed="64"/>
      </bottom>
      <diagonal/>
    </border>
  </borders>
  <cellStyleXfs count="6">
    <xf numFmtId="0" fontId="0" fillId="0" borderId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7" fillId="0" borderId="0"/>
  </cellStyleXfs>
  <cellXfs count="2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37" fontId="2" fillId="0" borderId="0" xfId="0" applyNumberFormat="1" applyFont="1"/>
    <xf numFmtId="37" fontId="2" fillId="0" borderId="2" xfId="0" applyNumberFormat="1" applyFont="1" applyBorder="1"/>
    <xf numFmtId="37" fontId="0" fillId="0" borderId="0" xfId="0" applyNumberFormat="1"/>
    <xf numFmtId="37" fontId="2" fillId="0" borderId="1" xfId="0" applyNumberFormat="1" applyFont="1" applyBorder="1"/>
    <xf numFmtId="0" fontId="2" fillId="0" borderId="3" xfId="0" applyFont="1" applyBorder="1"/>
    <xf numFmtId="37" fontId="2" fillId="0" borderId="3" xfId="0" applyNumberFormat="1" applyFont="1" applyBorder="1"/>
    <xf numFmtId="0" fontId="2" fillId="0" borderId="4" xfId="0" applyFont="1" applyBorder="1"/>
    <xf numFmtId="37" fontId="2" fillId="0" borderId="4" xfId="0" applyNumberFormat="1" applyFont="1" applyBorder="1"/>
    <xf numFmtId="0" fontId="0" fillId="0" borderId="0" xfId="0" applyFill="1"/>
    <xf numFmtId="0" fontId="0" fillId="0" borderId="0" xfId="0" applyBorder="1"/>
    <xf numFmtId="10" fontId="0" fillId="0" borderId="0" xfId="1" applyNumberFormat="1" applyFont="1"/>
    <xf numFmtId="0" fontId="2" fillId="0" borderId="0" xfId="0" applyFont="1" applyFill="1"/>
    <xf numFmtId="37" fontId="2" fillId="0" borderId="0" xfId="0" applyNumberFormat="1" applyFont="1" applyFill="1"/>
    <xf numFmtId="37" fontId="2" fillId="0" borderId="0" xfId="0" applyNumberFormat="1" applyFont="1" applyBorder="1"/>
    <xf numFmtId="0" fontId="2" fillId="0" borderId="6" xfId="0" applyFont="1" applyBorder="1"/>
    <xf numFmtId="37" fontId="2" fillId="0" borderId="6" xfId="0" applyNumberFormat="1" applyFont="1" applyBorder="1"/>
    <xf numFmtId="0" fontId="2" fillId="0" borderId="5" xfId="0" applyFont="1" applyBorder="1"/>
    <xf numFmtId="37" fontId="2" fillId="0" borderId="5" xfId="0" applyNumberFormat="1" applyFont="1" applyBorder="1"/>
    <xf numFmtId="0" fontId="1" fillId="0" borderId="0" xfId="0" applyFont="1" applyAlignment="1">
      <alignment horizontal="center"/>
    </xf>
    <xf numFmtId="0" fontId="2" fillId="0" borderId="3" xfId="0" applyFont="1" applyFill="1" applyBorder="1"/>
    <xf numFmtId="37" fontId="2" fillId="0" borderId="3" xfId="0" applyNumberFormat="1" applyFont="1" applyFill="1" applyBorder="1"/>
    <xf numFmtId="0" fontId="2" fillId="0" borderId="0" xfId="0" applyFont="1" applyBorder="1"/>
    <xf numFmtId="37" fontId="2" fillId="0" borderId="7" xfId="0" applyNumberFormat="1" applyFont="1" applyBorder="1"/>
    <xf numFmtId="0" fontId="2" fillId="0" borderId="0" xfId="0" applyFont="1" applyFill="1" applyBorder="1"/>
    <xf numFmtId="37" fontId="2" fillId="0" borderId="0" xfId="0" applyNumberFormat="1" applyFont="1" applyFill="1" applyBorder="1"/>
    <xf numFmtId="37" fontId="2" fillId="0" borderId="0" xfId="0" applyNumberFormat="1" applyFont="1"/>
    <xf numFmtId="37" fontId="6" fillId="0" borderId="0" xfId="2" applyNumberFormat="1" applyFont="1" applyFill="1"/>
    <xf numFmtId="37" fontId="6" fillId="0" borderId="0" xfId="2" applyNumberFormat="1" applyFont="1" applyFill="1"/>
    <xf numFmtId="37" fontId="6" fillId="0" borderId="0" xfId="2" applyNumberFormat="1" applyFont="1" applyFill="1"/>
    <xf numFmtId="37" fontId="6" fillId="0" borderId="0" xfId="2" applyNumberFormat="1" applyFont="1" applyFill="1"/>
    <xf numFmtId="37" fontId="6" fillId="0" borderId="0" xfId="2" applyNumberFormat="1" applyFont="1" applyFill="1"/>
    <xf numFmtId="37" fontId="6" fillId="0" borderId="0" xfId="2" applyNumberFormat="1" applyFont="1" applyFill="1"/>
    <xf numFmtId="37" fontId="6" fillId="0" borderId="0" xfId="2" applyNumberFormat="1" applyFont="1" applyFill="1"/>
    <xf numFmtId="37" fontId="6" fillId="0" borderId="0" xfId="3" applyNumberFormat="1" applyFont="1" applyFill="1"/>
    <xf numFmtId="37" fontId="6" fillId="0" borderId="0" xfId="3" applyNumberFormat="1" applyFont="1" applyFill="1"/>
    <xf numFmtId="37" fontId="6" fillId="0" borderId="0" xfId="3" applyNumberFormat="1" applyFont="1" applyFill="1"/>
    <xf numFmtId="37" fontId="6" fillId="0" borderId="0" xfId="3" applyNumberFormat="1" applyFont="1" applyFill="1"/>
    <xf numFmtId="37" fontId="6" fillId="0" borderId="0" xfId="3" applyNumberFormat="1" applyFont="1" applyFill="1"/>
    <xf numFmtId="0" fontId="1" fillId="0" borderId="3" xfId="0" applyFont="1" applyBorder="1" applyAlignment="1">
      <alignment horizontal="center"/>
    </xf>
    <xf numFmtId="37" fontId="6" fillId="0" borderId="0" xfId="2" applyNumberFormat="1" applyFont="1" applyFill="1"/>
    <xf numFmtId="37" fontId="6" fillId="0" borderId="0" xfId="2" applyNumberFormat="1" applyFont="1" applyFill="1" applyBorder="1"/>
    <xf numFmtId="37" fontId="6" fillId="0" borderId="0" xfId="3" applyNumberFormat="1" applyFont="1" applyFill="1"/>
    <xf numFmtId="37" fontId="6" fillId="0" borderId="7" xfId="3" applyNumberFormat="1" applyFont="1" applyFill="1" applyBorder="1"/>
    <xf numFmtId="0" fontId="2" fillId="0" borderId="1" xfId="0" applyFont="1" applyBorder="1" applyAlignment="1">
      <alignment horizontal="left"/>
    </xf>
    <xf numFmtId="37" fontId="6" fillId="0" borderId="0" xfId="3" applyNumberFormat="1" applyFont="1" applyFill="1"/>
    <xf numFmtId="37" fontId="6" fillId="0" borderId="0" xfId="2" applyNumberFormat="1" applyFont="1" applyFill="1"/>
    <xf numFmtId="0" fontId="0" fillId="0" borderId="0" xfId="0"/>
    <xf numFmtId="0" fontId="2" fillId="0" borderId="0" xfId="0" applyFont="1"/>
    <xf numFmtId="37" fontId="2" fillId="0" borderId="0" xfId="0" applyNumberFormat="1" applyFont="1"/>
    <xf numFmtId="0" fontId="2" fillId="0" borderId="0" xfId="0" applyFont="1" applyFill="1"/>
    <xf numFmtId="37" fontId="2" fillId="0" borderId="0" xfId="0" applyNumberFormat="1" applyFont="1" applyFill="1"/>
    <xf numFmtId="37" fontId="2" fillId="0" borderId="1" xfId="0" applyNumberFormat="1" applyFont="1" applyFill="1" applyBorder="1"/>
    <xf numFmtId="0" fontId="0" fillId="0" borderId="0" xfId="0"/>
    <xf numFmtId="0" fontId="2" fillId="0" borderId="0" xfId="0" applyFont="1"/>
    <xf numFmtId="37" fontId="2" fillId="0" borderId="0" xfId="0" applyNumberFormat="1" applyFont="1"/>
    <xf numFmtId="10" fontId="0" fillId="0" borderId="0" xfId="1" applyNumberFormat="1" applyFont="1"/>
    <xf numFmtId="37" fontId="2" fillId="0" borderId="0" xfId="0" applyNumberFormat="1" applyFont="1" applyFill="1"/>
    <xf numFmtId="37" fontId="6" fillId="0" borderId="0" xfId="0" applyNumberFormat="1" applyFont="1" applyFill="1"/>
    <xf numFmtId="0" fontId="2" fillId="0" borderId="0" xfId="0" applyFont="1" applyBorder="1" applyAlignment="1">
      <alignment horizontal="left"/>
    </xf>
    <xf numFmtId="0" fontId="8" fillId="0" borderId="0" xfId="0" applyFont="1"/>
    <xf numFmtId="37" fontId="6" fillId="0" borderId="0" xfId="0" applyNumberFormat="1" applyFont="1"/>
    <xf numFmtId="0" fontId="6" fillId="0" borderId="0" xfId="0" applyFont="1"/>
    <xf numFmtId="0" fontId="6" fillId="0" borderId="0" xfId="0" applyFont="1" applyFill="1"/>
    <xf numFmtId="0" fontId="1" fillId="0" borderId="8" xfId="0" applyFont="1" applyBorder="1"/>
    <xf numFmtId="0" fontId="2" fillId="3" borderId="0" xfId="0" applyFont="1" applyFill="1"/>
    <xf numFmtId="39" fontId="0" fillId="0" borderId="0" xfId="0" applyNumberFormat="1"/>
    <xf numFmtId="37" fontId="2" fillId="0" borderId="2" xfId="0" applyNumberFormat="1" applyFont="1" applyFill="1" applyBorder="1"/>
    <xf numFmtId="0" fontId="0" fillId="2" borderId="0" xfId="0" applyFill="1"/>
    <xf numFmtId="0" fontId="2" fillId="0" borderId="7" xfId="0" applyFont="1" applyBorder="1"/>
    <xf numFmtId="37" fontId="2" fillId="0" borderId="5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Border="1" applyAlignment="1"/>
    <xf numFmtId="0" fontId="2" fillId="0" borderId="8" xfId="0" applyFont="1" applyBorder="1"/>
    <xf numFmtId="0" fontId="1" fillId="0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3" fillId="0" borderId="0" xfId="0" applyFont="1"/>
    <xf numFmtId="166" fontId="0" fillId="0" borderId="0" xfId="0" applyNumberFormat="1" applyFill="1"/>
    <xf numFmtId="0" fontId="1" fillId="0" borderId="0" xfId="0" applyFont="1" applyFill="1"/>
    <xf numFmtId="0" fontId="1" fillId="0" borderId="6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6" xfId="0" applyFont="1" applyFill="1" applyBorder="1" applyAlignment="1">
      <alignment horizontal="center"/>
    </xf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0" fontId="12" fillId="0" borderId="0" xfId="0" applyFont="1" applyAlignment="1">
      <alignment horizontal="left"/>
    </xf>
    <xf numFmtId="167" fontId="3" fillId="0" borderId="0" xfId="0" applyNumberFormat="1" applyFont="1" applyProtection="1">
      <protection locked="0"/>
    </xf>
    <xf numFmtId="0" fontId="13" fillId="0" borderId="0" xfId="0" applyFont="1"/>
    <xf numFmtId="0" fontId="14" fillId="0" borderId="6" xfId="0" applyFont="1" applyBorder="1"/>
    <xf numFmtId="0" fontId="6" fillId="0" borderId="2" xfId="0" applyFont="1" applyBorder="1"/>
    <xf numFmtId="3" fontId="6" fillId="0" borderId="2" xfId="0" applyNumberFormat="1" applyFont="1" applyBorder="1"/>
    <xf numFmtId="3" fontId="3" fillId="0" borderId="0" xfId="0" applyNumberFormat="1" applyFont="1"/>
    <xf numFmtId="3" fontId="14" fillId="0" borderId="0" xfId="0" applyNumberFormat="1" applyFont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1" fontId="14" fillId="0" borderId="6" xfId="0" applyNumberFormat="1" applyFont="1" applyBorder="1" applyAlignment="1">
      <alignment horizontal="center"/>
    </xf>
    <xf numFmtId="3" fontId="3" fillId="0" borderId="0" xfId="0" applyNumberFormat="1" applyFont="1" applyProtection="1">
      <protection locked="0"/>
    </xf>
    <xf numFmtId="0" fontId="14" fillId="0" borderId="0" xfId="0" applyFont="1"/>
    <xf numFmtId="3" fontId="14" fillId="0" borderId="0" xfId="0" applyNumberFormat="1" applyFont="1" applyAlignment="1" applyProtection="1">
      <alignment horizontal="center"/>
      <protection locked="0"/>
    </xf>
    <xf numFmtId="168" fontId="6" fillId="0" borderId="0" xfId="0" applyNumberFormat="1" applyFont="1"/>
    <xf numFmtId="168" fontId="6" fillId="0" borderId="0" xfId="0" applyNumberFormat="1" applyFont="1" applyProtection="1">
      <protection locked="0"/>
    </xf>
    <xf numFmtId="1" fontId="6" fillId="0" borderId="0" xfId="0" applyNumberFormat="1" applyFont="1"/>
    <xf numFmtId="0" fontId="6" fillId="0" borderId="1" xfId="0" applyFont="1" applyBorder="1"/>
    <xf numFmtId="1" fontId="6" fillId="0" borderId="1" xfId="0" applyNumberFormat="1" applyFont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4" xfId="0" applyFont="1" applyFill="1" applyBorder="1"/>
    <xf numFmtId="37" fontId="2" fillId="0" borderId="4" xfId="0" applyNumberFormat="1" applyFont="1" applyFill="1" applyBorder="1"/>
    <xf numFmtId="0" fontId="2" fillId="0" borderId="2" xfId="0" applyFont="1" applyFill="1" applyBorder="1"/>
    <xf numFmtId="0" fontId="2" fillId="0" borderId="5" xfId="0" applyFont="1" applyFill="1" applyBorder="1"/>
    <xf numFmtId="0" fontId="2" fillId="0" borderId="7" xfId="0" applyFont="1" applyFill="1" applyBorder="1"/>
    <xf numFmtId="0" fontId="1" fillId="0" borderId="0" xfId="0" applyFont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center"/>
    </xf>
    <xf numFmtId="3" fontId="12" fillId="0" borderId="9" xfId="0" applyNumberFormat="1" applyFont="1" applyBorder="1" applyAlignment="1">
      <alignment horizontal="left"/>
    </xf>
    <xf numFmtId="3" fontId="12" fillId="0" borderId="10" xfId="0" applyNumberFormat="1" applyFont="1" applyBorder="1" applyAlignment="1">
      <alignment horizontal="left"/>
    </xf>
    <xf numFmtId="3" fontId="12" fillId="0" borderId="11" xfId="0" applyNumberFormat="1" applyFont="1" applyBorder="1" applyAlignment="1">
      <alignment horizontal="left"/>
    </xf>
    <xf numFmtId="0" fontId="1" fillId="0" borderId="0" xfId="0" applyFont="1" applyFill="1" applyAlignment="1">
      <alignment horizontal="center"/>
    </xf>
    <xf numFmtId="37" fontId="3" fillId="0" borderId="0" xfId="0" applyNumberFormat="1" applyFont="1"/>
    <xf numFmtId="167" fontId="6" fillId="0" borderId="0" xfId="0" applyNumberFormat="1" applyFont="1" applyAlignment="1" applyProtection="1">
      <alignment horizontal="centerContinuous"/>
      <protection locked="0"/>
    </xf>
    <xf numFmtId="3" fontId="14" fillId="0" borderId="6" xfId="0" applyNumberFormat="1" applyFont="1" applyBorder="1" applyAlignment="1">
      <alignment horizontal="center"/>
    </xf>
    <xf numFmtId="37" fontId="6" fillId="0" borderId="2" xfId="0" applyNumberFormat="1" applyFont="1" applyBorder="1"/>
    <xf numFmtId="37" fontId="12" fillId="0" borderId="0" xfId="0" applyNumberFormat="1" applyFont="1" applyAlignment="1">
      <alignment horizontal="center"/>
    </xf>
    <xf numFmtId="37" fontId="14" fillId="0" borderId="0" xfId="0" applyNumberFormat="1" applyFont="1" applyAlignment="1">
      <alignment horizontal="center"/>
    </xf>
    <xf numFmtId="37" fontId="12" fillId="0" borderId="6" xfId="0" applyNumberFormat="1" applyFont="1" applyBorder="1" applyAlignment="1">
      <alignment horizontal="center"/>
    </xf>
    <xf numFmtId="164" fontId="14" fillId="0" borderId="6" xfId="0" applyNumberFormat="1" applyFont="1" applyBorder="1" applyAlignment="1" applyProtection="1">
      <alignment horizontal="center"/>
      <protection locked="0"/>
    </xf>
    <xf numFmtId="37" fontId="6" fillId="0" borderId="0" xfId="0" applyNumberFormat="1" applyFont="1" applyProtection="1">
      <protection locked="0"/>
    </xf>
    <xf numFmtId="37" fontId="14" fillId="0" borderId="0" xfId="0" applyNumberFormat="1" applyFont="1" applyAlignment="1" applyProtection="1">
      <alignment horizontal="center"/>
      <protection locked="0"/>
    </xf>
    <xf numFmtId="37" fontId="12" fillId="0" borderId="6" xfId="0" applyNumberFormat="1" applyFont="1" applyBorder="1" applyAlignment="1">
      <alignment horizontal="left"/>
    </xf>
    <xf numFmtId="37" fontId="6" fillId="0" borderId="6" xfId="0" applyNumberFormat="1" applyFont="1" applyBorder="1"/>
    <xf numFmtId="3" fontId="0" fillId="0" borderId="0" xfId="0" applyNumberFormat="1"/>
    <xf numFmtId="3" fontId="0" fillId="0" borderId="0" xfId="0" applyNumberFormat="1" applyProtection="1">
      <protection locked="0"/>
    </xf>
    <xf numFmtId="3" fontId="13" fillId="0" borderId="0" xfId="0" applyNumberFormat="1" applyFont="1"/>
    <xf numFmtId="3" fontId="12" fillId="0" borderId="11" xfId="0" applyNumberFormat="1" applyFont="1" applyBorder="1" applyAlignment="1" applyProtection="1">
      <alignment horizontal="left"/>
      <protection locked="0"/>
    </xf>
    <xf numFmtId="3" fontId="12" fillId="0" borderId="9" xfId="0" applyNumberFormat="1" applyFont="1" applyBorder="1" applyAlignment="1" applyProtection="1">
      <alignment horizontal="left"/>
      <protection locked="0"/>
    </xf>
    <xf numFmtId="0" fontId="13" fillId="0" borderId="6" xfId="0" applyFont="1" applyBorder="1"/>
    <xf numFmtId="3" fontId="13" fillId="0" borderId="6" xfId="0" applyNumberFormat="1" applyFont="1" applyBorder="1"/>
    <xf numFmtId="1" fontId="12" fillId="0" borderId="6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0" fontId="6" fillId="0" borderId="6" xfId="0" applyFont="1" applyBorder="1"/>
    <xf numFmtId="3" fontId="6" fillId="0" borderId="6" xfId="0" applyNumberFormat="1" applyFont="1" applyBorder="1"/>
    <xf numFmtId="0" fontId="12" fillId="0" borderId="0" xfId="0" applyFont="1" applyBorder="1" applyAlignment="1">
      <alignment horizontal="left"/>
    </xf>
    <xf numFmtId="0" fontId="6" fillId="0" borderId="10" xfId="0" applyFont="1" applyBorder="1"/>
    <xf numFmtId="3" fontId="6" fillId="0" borderId="10" xfId="0" applyNumberFormat="1" applyFont="1" applyBorder="1"/>
    <xf numFmtId="3" fontId="6" fillId="0" borderId="10" xfId="0" applyNumberFormat="1" applyFont="1" applyBorder="1" applyProtection="1">
      <protection locked="0"/>
    </xf>
    <xf numFmtId="37" fontId="0" fillId="0" borderId="10" xfId="0" applyNumberFormat="1" applyBorder="1"/>
    <xf numFmtId="0" fontId="13" fillId="0" borderId="12" xfId="0" applyFont="1" applyBorder="1"/>
    <xf numFmtId="3" fontId="13" fillId="0" borderId="12" xfId="0" applyNumberFormat="1" applyFont="1" applyBorder="1"/>
    <xf numFmtId="0" fontId="6" fillId="0" borderId="13" xfId="0" applyFont="1" applyBorder="1"/>
    <xf numFmtId="3" fontId="6" fillId="0" borderId="13" xfId="0" applyNumberFormat="1" applyFont="1" applyBorder="1"/>
    <xf numFmtId="3" fontId="12" fillId="0" borderId="0" xfId="0" applyNumberFormat="1" applyFont="1" applyBorder="1" applyAlignment="1" applyProtection="1">
      <alignment horizontal="left"/>
      <protection locked="0"/>
    </xf>
    <xf numFmtId="0" fontId="13" fillId="0" borderId="0" xfId="0" applyFont="1" applyBorder="1"/>
    <xf numFmtId="3" fontId="13" fillId="0" borderId="0" xfId="0" applyNumberFormat="1" applyFont="1" applyBorder="1"/>
    <xf numFmtId="3" fontId="14" fillId="0" borderId="0" xfId="0" applyNumberFormat="1" applyFont="1" applyBorder="1" applyAlignment="1">
      <alignment horizontal="center"/>
    </xf>
    <xf numFmtId="3" fontId="14" fillId="0" borderId="10" xfId="0" applyNumberFormat="1" applyFont="1" applyBorder="1" applyAlignment="1">
      <alignment horizontal="center"/>
    </xf>
    <xf numFmtId="0" fontId="6" fillId="0" borderId="0" xfId="0" applyFont="1" applyProtection="1">
      <protection locked="0"/>
    </xf>
    <xf numFmtId="1" fontId="12" fillId="0" borderId="6" xfId="0" applyNumberFormat="1" applyFont="1" applyBorder="1" applyAlignment="1" applyProtection="1">
      <alignment horizontal="center"/>
      <protection locked="0"/>
    </xf>
    <xf numFmtId="49" fontId="14" fillId="0" borderId="6" xfId="0" applyNumberFormat="1" applyFont="1" applyBorder="1" applyAlignment="1">
      <alignment horizontal="left"/>
    </xf>
    <xf numFmtId="1" fontId="6" fillId="0" borderId="6" xfId="0" applyNumberFormat="1" applyFont="1" applyBorder="1"/>
    <xf numFmtId="14" fontId="6" fillId="0" borderId="0" xfId="0" applyNumberFormat="1" applyFont="1" applyProtection="1">
      <protection locked="0"/>
    </xf>
    <xf numFmtId="49" fontId="14" fillId="0" borderId="6" xfId="0" applyNumberFormat="1" applyFont="1" applyBorder="1" applyAlignment="1" applyProtection="1">
      <alignment horizontal="center"/>
      <protection locked="0"/>
    </xf>
    <xf numFmtId="0" fontId="0" fillId="0" borderId="8" xfId="0" applyBorder="1"/>
    <xf numFmtId="0" fontId="12" fillId="0" borderId="0" xfId="0" applyFont="1"/>
    <xf numFmtId="1" fontId="6" fillId="0" borderId="1" xfId="0" applyNumberFormat="1" applyFont="1" applyBorder="1"/>
    <xf numFmtId="0" fontId="6" fillId="0" borderId="0" xfId="0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14" fillId="0" borderId="6" xfId="0" applyNumberFormat="1" applyFont="1" applyBorder="1" applyAlignment="1">
      <alignment horizontal="left"/>
    </xf>
    <xf numFmtId="0" fontId="14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center"/>
    </xf>
    <xf numFmtId="1" fontId="6" fillId="0" borderId="0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0" fontId="6" fillId="0" borderId="8" xfId="0" applyFont="1" applyBorder="1"/>
    <xf numFmtId="3" fontId="6" fillId="0" borderId="8" xfId="0" applyNumberFormat="1" applyFont="1" applyBorder="1"/>
    <xf numFmtId="1" fontId="6" fillId="0" borderId="8" xfId="0" applyNumberFormat="1" applyFont="1" applyBorder="1"/>
    <xf numFmtId="37" fontId="3" fillId="0" borderId="0" xfId="0" applyNumberFormat="1" applyFont="1" applyAlignment="1">
      <alignment horizontal="right"/>
    </xf>
    <xf numFmtId="164" fontId="12" fillId="0" borderId="6" xfId="0" applyNumberFormat="1" applyFont="1" applyBorder="1" applyAlignment="1" applyProtection="1">
      <alignment horizontal="center"/>
      <protection locked="0"/>
    </xf>
    <xf numFmtId="3" fontId="0" fillId="0" borderId="6" xfId="0" applyNumberFormat="1" applyBorder="1"/>
    <xf numFmtId="37" fontId="6" fillId="0" borderId="1" xfId="0" applyNumberFormat="1" applyFont="1" applyBorder="1"/>
    <xf numFmtId="3" fontId="14" fillId="0" borderId="0" xfId="0" applyNumberFormat="1" applyFont="1" applyProtection="1">
      <protection locked="0"/>
    </xf>
    <xf numFmtId="3" fontId="6" fillId="0" borderId="1" xfId="0" applyNumberFormat="1" applyFont="1" applyBorder="1"/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center"/>
    </xf>
    <xf numFmtId="3" fontId="12" fillId="0" borderId="9" xfId="0" applyNumberFormat="1" applyFont="1" applyBorder="1" applyAlignment="1">
      <alignment horizontal="left"/>
    </xf>
    <xf numFmtId="3" fontId="12" fillId="0" borderId="10" xfId="0" applyNumberFormat="1" applyFont="1" applyBorder="1" applyAlignment="1">
      <alignment horizontal="left"/>
    </xf>
    <xf numFmtId="3" fontId="12" fillId="0" borderId="11" xfId="0" applyNumberFormat="1" applyFont="1" applyBorder="1" applyAlignment="1">
      <alignment horizontal="left"/>
    </xf>
    <xf numFmtId="0" fontId="15" fillId="0" borderId="0" xfId="0" applyFont="1"/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Alignment="1" applyProtection="1">
      <alignment horizontal="center"/>
      <protection locked="0"/>
    </xf>
    <xf numFmtId="3" fontId="6" fillId="0" borderId="0" xfId="0" applyNumberFormat="1" applyFont="1" applyAlignment="1" applyProtection="1">
      <alignment horizontal="center"/>
      <protection locked="0"/>
    </xf>
    <xf numFmtId="37" fontId="6" fillId="0" borderId="0" xfId="0" applyNumberFormat="1" applyFont="1" applyAlignment="1" applyProtection="1">
      <alignment horizontal="right"/>
      <protection locked="0"/>
    </xf>
    <xf numFmtId="0" fontId="16" fillId="0" borderId="0" xfId="0" applyFont="1"/>
    <xf numFmtId="0" fontId="17" fillId="0" borderId="0" xfId="0" applyFont="1"/>
    <xf numFmtId="0" fontId="11" fillId="0" borderId="6" xfId="0" applyFont="1" applyBorder="1" applyAlignment="1">
      <alignment horizontal="center"/>
    </xf>
    <xf numFmtId="37" fontId="13" fillId="0" borderId="0" xfId="0" applyNumberFormat="1" applyFont="1"/>
    <xf numFmtId="37" fontId="14" fillId="0" borderId="6" xfId="0" applyNumberFormat="1" applyFont="1" applyBorder="1"/>
    <xf numFmtId="37" fontId="14" fillId="0" borderId="6" xfId="0" applyNumberFormat="1" applyFont="1" applyBorder="1" applyAlignment="1">
      <alignment horizontal="center"/>
    </xf>
    <xf numFmtId="37" fontId="14" fillId="0" borderId="0" xfId="0" applyNumberFormat="1" applyFont="1"/>
    <xf numFmtId="37" fontId="13" fillId="0" borderId="6" xfId="0" applyNumberFormat="1" applyFont="1" applyBorder="1"/>
    <xf numFmtId="1" fontId="14" fillId="0" borderId="6" xfId="0" applyNumberFormat="1" applyFont="1" applyBorder="1" applyAlignment="1" applyProtection="1">
      <alignment horizontal="center"/>
      <protection locked="0"/>
    </xf>
    <xf numFmtId="37" fontId="3" fillId="0" borderId="0" xfId="0" applyNumberFormat="1" applyFont="1" applyProtection="1">
      <protection locked="0"/>
    </xf>
    <xf numFmtId="0" fontId="18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37" fontId="2" fillId="0" borderId="8" xfId="0" applyNumberFormat="1" applyFont="1" applyBorder="1"/>
    <xf numFmtId="3" fontId="6" fillId="0" borderId="0" xfId="0" applyNumberFormat="1" applyFont="1" applyAlignment="1" applyProtection="1">
      <alignment horizontal="centerContinuous"/>
      <protection locked="0"/>
    </xf>
    <xf numFmtId="37" fontId="6" fillId="0" borderId="0" xfId="0" applyNumberFormat="1" applyFont="1" applyAlignment="1">
      <alignment horizontal="center"/>
    </xf>
    <xf numFmtId="1" fontId="12" fillId="0" borderId="0" xfId="0" applyNumberFormat="1" applyFont="1" applyAlignment="1" applyProtection="1">
      <alignment horizontal="center"/>
      <protection locked="0"/>
    </xf>
    <xf numFmtId="164" fontId="6" fillId="0" borderId="6" xfId="0" applyNumberFormat="1" applyFont="1" applyBorder="1"/>
    <xf numFmtId="164" fontId="6" fillId="0" borderId="0" xfId="0" applyNumberFormat="1" applyFont="1"/>
    <xf numFmtId="0" fontId="1" fillId="0" borderId="0" xfId="0" applyFont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3" fontId="6" fillId="0" borderId="0" xfId="4" applyNumberFormat="1" applyFont="1"/>
    <xf numFmtId="0" fontId="6" fillId="0" borderId="3" xfId="0" applyFont="1" applyBorder="1"/>
    <xf numFmtId="3" fontId="6" fillId="0" borderId="3" xfId="0" applyNumberFormat="1" applyFont="1" applyBorder="1"/>
    <xf numFmtId="0" fontId="12" fillId="0" borderId="6" xfId="0" applyFont="1" applyBorder="1" applyAlignment="1" applyProtection="1">
      <alignment horizontal="center"/>
      <protection locked="0"/>
    </xf>
    <xf numFmtId="37" fontId="6" fillId="0" borderId="7" xfId="0" applyNumberFormat="1" applyFont="1" applyBorder="1"/>
    <xf numFmtId="0" fontId="6" fillId="0" borderId="7" xfId="0" applyFont="1" applyBorder="1"/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0" xfId="0" applyFont="1" applyAlignment="1">
      <alignment horizontal="center"/>
    </xf>
    <xf numFmtId="3" fontId="12" fillId="0" borderId="9" xfId="0" applyNumberFormat="1" applyFont="1" applyBorder="1" applyAlignment="1">
      <alignment horizontal="left"/>
    </xf>
    <xf numFmtId="3" fontId="12" fillId="0" borderId="10" xfId="0" applyNumberFormat="1" applyFont="1" applyBorder="1" applyAlignment="1">
      <alignment horizontal="left"/>
    </xf>
    <xf numFmtId="3" fontId="12" fillId="0" borderId="1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37" fontId="12" fillId="0" borderId="0" xfId="0" applyNumberFormat="1" applyFont="1" applyAlignment="1">
      <alignment horizontal="center"/>
    </xf>
    <xf numFmtId="37" fontId="12" fillId="0" borderId="9" xfId="0" applyNumberFormat="1" applyFont="1" applyBorder="1" applyAlignment="1">
      <alignment horizontal="left"/>
    </xf>
    <xf numFmtId="37" fontId="12" fillId="0" borderId="10" xfId="0" applyNumberFormat="1" applyFont="1" applyBorder="1" applyAlignment="1">
      <alignment horizontal="left"/>
    </xf>
    <xf numFmtId="37" fontId="12" fillId="0" borderId="11" xfId="0" applyNumberFormat="1" applyFont="1" applyBorder="1" applyAlignment="1">
      <alignment horizontal="left"/>
    </xf>
  </cellXfs>
  <cellStyles count="6">
    <cellStyle name="Normal" xfId="0" builtinId="0"/>
    <cellStyle name="Normal 2" xfId="2" xr:uid="{00000000-0005-0000-0000-000003000000}"/>
    <cellStyle name="Normal 2 2" xfId="4" xr:uid="{00000000-0005-0000-0000-000004000000}"/>
    <cellStyle name="Normal 3" xfId="3" xr:uid="{00000000-0005-0000-0000-000005000000}"/>
    <cellStyle name="Normal 4" xfId="5" xr:uid="{00000000-0005-0000-0000-000006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externalLink" Target="externalLinks/externalLink14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9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7.xml"/><Relationship Id="rId37" Type="http://schemas.openxmlformats.org/officeDocument/2006/relationships/externalLink" Target="externalLinks/externalLink1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36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externalLink" Target="externalLinks/externalLink1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8.xml"/><Relationship Id="rId38" Type="http://schemas.openxmlformats.org/officeDocument/2006/relationships/externalLink" Target="externalLinks/externalLink1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 GAINESVILLE</a:t>
            </a:r>
          </a:p>
          <a:p>
            <a:pPr>
              <a:defRPr/>
            </a:pPr>
            <a:r>
              <a:rPr lang="en-US"/>
              <a:t>GENERAL FUND REVENUES</a:t>
            </a:r>
          </a:p>
          <a:p>
            <a:pPr>
              <a:defRPr/>
            </a:pPr>
            <a:r>
              <a:rPr lang="en-US"/>
              <a:t>BUDGET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7193144974525194E-4"/>
          <c:y val="0.16210946114957106"/>
          <c:w val="0.98280022471709716"/>
          <c:h val="0.83090367893957384"/>
        </c:manualLayout>
      </c:layout>
      <c:pie3DChart>
        <c:varyColors val="1"/>
        <c:ser>
          <c:idx val="0"/>
          <c:order val="0"/>
          <c:tx>
            <c:v>General Fund Revenues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C86-4002-A368-9C427F3192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C86-4002-A368-9C427F3192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C86-4002-A368-9C427F3192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C86-4002-A368-9C427F3192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C86-4002-A368-9C427F31927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C86-4002-A368-9C427F31927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CC86-4002-A368-9C427F31927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CC86-4002-A368-9C427F31927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CC86-4002-A368-9C427F31927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CC86-4002-A368-9C427F31927F}"/>
              </c:ext>
            </c:extLst>
          </c:dPt>
          <c:dLbls>
            <c:dLbl>
              <c:idx val="0"/>
              <c:layout>
                <c:manualLayout>
                  <c:x val="6.2091503267973858E-2"/>
                  <c:y val="-3.042505592841163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86-4002-A368-9C427F31927F}"/>
                </c:ext>
              </c:extLst>
            </c:dLbl>
            <c:dLbl>
              <c:idx val="1"/>
              <c:layout>
                <c:manualLayout>
                  <c:x val="-5.5555575807661059E-2"/>
                  <c:y val="-9.81152698378456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86-4002-A368-9C427F31927F}"/>
                </c:ext>
              </c:extLst>
            </c:dLbl>
            <c:dLbl>
              <c:idx val="2"/>
              <c:layout>
                <c:manualLayout>
                  <c:x val="2.2195072249588891E-2"/>
                  <c:y val="-2.085657660139421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86-4002-A368-9C427F31927F}"/>
                </c:ext>
              </c:extLst>
            </c:dLbl>
            <c:dLbl>
              <c:idx val="3"/>
              <c:layout>
                <c:manualLayout>
                  <c:x val="-3.0092603562483073E-2"/>
                  <c:y val="7.774538386783284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86-4002-A368-9C427F31927F}"/>
                </c:ext>
              </c:extLst>
            </c:dLbl>
            <c:dLbl>
              <c:idx val="4"/>
              <c:layout>
                <c:manualLayout>
                  <c:x val="-6.0185207124966146E-2"/>
                  <c:y val="4.566210045661932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86-4002-A368-9C427F31927F}"/>
                </c:ext>
              </c:extLst>
            </c:dLbl>
            <c:dLbl>
              <c:idx val="5"/>
              <c:layout>
                <c:manualLayout>
                  <c:x val="8.3333333333333273E-2"/>
                  <c:y val="5.369127516778523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86-4002-A368-9C427F31927F}"/>
                </c:ext>
              </c:extLst>
            </c:dLbl>
            <c:dLbl>
              <c:idx val="6"/>
              <c:layout>
                <c:manualLayout>
                  <c:x val="3.6088340656292163E-2"/>
                  <c:y val="9.006759429043971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86-4002-A368-9C427F31927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C86-4002-A368-9C427F31927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86-4002-A368-9C427F31927F}"/>
                </c:ext>
              </c:extLst>
            </c:dLbl>
            <c:dLbl>
              <c:idx val="9"/>
              <c:layout>
                <c:manualLayout>
                  <c:x val="1.297463290122226E-2"/>
                  <c:y val="3.207564807823671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86-4002-A368-9C427F31927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'[1]Revenues Graph'!$A$51:$A$60</c:f>
              <c:strCache>
                <c:ptCount val="10"/>
                <c:pt idx="0">
                  <c:v>Property Tax</c:v>
                </c:pt>
                <c:pt idx="1">
                  <c:v>Sales Tax</c:v>
                </c:pt>
                <c:pt idx="2">
                  <c:v>Other Tax</c:v>
                </c:pt>
                <c:pt idx="3">
                  <c:v>Franchise Fees</c:v>
                </c:pt>
                <c:pt idx="4">
                  <c:v>Fines, Fees &amp; Permits</c:v>
                </c:pt>
                <c:pt idx="5">
                  <c:v>Charges for Service</c:v>
                </c:pt>
                <c:pt idx="6">
                  <c:v>Lease Revenue Twr and land</c:v>
                </c:pt>
                <c:pt idx="7">
                  <c:v>Grant Revenue</c:v>
                </c:pt>
                <c:pt idx="8">
                  <c:v>Other Revenue</c:v>
                </c:pt>
                <c:pt idx="9">
                  <c:v>Transfers In</c:v>
                </c:pt>
              </c:strCache>
            </c:strRef>
          </c:cat>
          <c:val>
            <c:numRef>
              <c:f>'[1]Revenues Graph'!$C$51:$C$60</c:f>
              <c:numCache>
                <c:formatCode>General</c:formatCode>
                <c:ptCount val="10"/>
                <c:pt idx="0">
                  <c:v>7811608</c:v>
                </c:pt>
                <c:pt idx="1">
                  <c:v>6660000</c:v>
                </c:pt>
                <c:pt idx="2">
                  <c:v>36000</c:v>
                </c:pt>
                <c:pt idx="3">
                  <c:v>1130000</c:v>
                </c:pt>
                <c:pt idx="4">
                  <c:v>1194200</c:v>
                </c:pt>
                <c:pt idx="5">
                  <c:v>2113700</c:v>
                </c:pt>
                <c:pt idx="6">
                  <c:v>91000</c:v>
                </c:pt>
                <c:pt idx="7">
                  <c:v>0</c:v>
                </c:pt>
                <c:pt idx="8">
                  <c:v>0</c:v>
                </c:pt>
                <c:pt idx="9">
                  <c:v>3436595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C86-4002-A368-9C427F31927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5503116869718412E-2"/>
          <c:y val="0.27948460987831064"/>
          <c:w val="0.80399232924167308"/>
          <c:h val="0.6387939438604657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369-430E-80E0-AEDA61F067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369-430E-80E0-AEDA61F067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369-430E-80E0-AEDA61F067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B369-430E-80E0-AEDA61F067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B369-430E-80E0-AEDA61F067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B369-430E-80E0-AEDA61F067DE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369-430E-80E0-AEDA61F067DE}"/>
                </c:ext>
              </c:extLst>
            </c:dLbl>
            <c:dLbl>
              <c:idx val="1"/>
              <c:layout>
                <c:manualLayout>
                  <c:x val="-3.9585368024905268E-2"/>
                  <c:y val="-8.624705565650443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69-430E-80E0-AEDA61F067DE}"/>
                </c:ext>
              </c:extLst>
            </c:dLbl>
            <c:dLbl>
              <c:idx val="2"/>
              <c:layout>
                <c:manualLayout>
                  <c:x val="1.2456344173697044E-2"/>
                  <c:y val="-3.535365771586244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69-430E-80E0-AEDA61F067DE}"/>
                </c:ext>
              </c:extLst>
            </c:dLbl>
            <c:dLbl>
              <c:idx val="3"/>
              <c:layout>
                <c:manualLayout>
                  <c:x val="1.6643078221177478E-2"/>
                  <c:y val="-1.67053637526078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69-430E-80E0-AEDA61F067DE}"/>
                </c:ext>
              </c:extLst>
            </c:dLbl>
            <c:dLbl>
              <c:idx val="4"/>
              <c:layout>
                <c:manualLayout>
                  <c:x val="1.2598423113906786E-2"/>
                  <c:y val="-5.050505050505142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69-430E-80E0-AEDA61F067DE}"/>
                </c:ext>
              </c:extLst>
            </c:dLbl>
            <c:dLbl>
              <c:idx val="5"/>
              <c:layout>
                <c:manualLayout>
                  <c:x val="-1.1010927878571258E-2"/>
                  <c:y val="2.564102564102548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69-430E-80E0-AEDA61F067D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'101-16-11 Cemetery'!$B$79:$B$84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CAPITAL AND EQUIPMENT</c:v>
                </c:pt>
                <c:pt idx="5">
                  <c:v>CAPITAL</c:v>
                </c:pt>
              </c:strCache>
            </c:strRef>
          </c:cat>
          <c:val>
            <c:numRef>
              <c:f>'101-16-11 Cemetery'!$H$79:$H$84</c:f>
              <c:numCache>
                <c:formatCode>#,##0</c:formatCode>
                <c:ptCount val="6"/>
                <c:pt idx="0">
                  <c:v>339428</c:v>
                </c:pt>
                <c:pt idx="1">
                  <c:v>20500</c:v>
                </c:pt>
                <c:pt idx="2">
                  <c:v>39000</c:v>
                </c:pt>
                <c:pt idx="3">
                  <c:v>54001</c:v>
                </c:pt>
                <c:pt idx="4">
                  <c:v>0</c:v>
                </c:pt>
                <c:pt idx="5">
                  <c:v>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69-430E-80E0-AEDA61F067D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003568888278811E-2"/>
          <c:y val="0.17241076115485565"/>
          <c:w val="0.86305718124378672"/>
          <c:h val="0.713511482939632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F0B-44D5-93B9-74A1BD4DF9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F0B-44D5-93B9-74A1BD4DF9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F0B-44D5-93B9-74A1BD4DF9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F0B-44D5-93B9-74A1BD4DF983}"/>
              </c:ext>
            </c:extLst>
          </c:dPt>
          <c:dLbls>
            <c:dLbl>
              <c:idx val="0"/>
              <c:layout>
                <c:manualLayout>
                  <c:x val="5.0713153724247229E-2"/>
                  <c:y val="4.1666666666666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0B-44D5-93B9-74A1BD4DF983}"/>
                </c:ext>
              </c:extLst>
            </c:dLbl>
            <c:dLbl>
              <c:idx val="1"/>
              <c:layout>
                <c:manualLayout>
                  <c:x val="4.0409465457071435E-2"/>
                  <c:y val="8.333333333333333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0B-44D5-93B9-74A1BD4DF983}"/>
                </c:ext>
              </c:extLst>
            </c:dLbl>
            <c:dLbl>
              <c:idx val="2"/>
              <c:layout>
                <c:manualLayout>
                  <c:x val="-1.4068491042423184E-2"/>
                  <c:y val="1.66668307086614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875123942840476"/>
                      <c:h val="0.124308390022675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F0B-44D5-93B9-74A1BD4DF983}"/>
                </c:ext>
              </c:extLst>
            </c:dLbl>
            <c:dLbl>
              <c:idx val="3"/>
              <c:layout>
                <c:manualLayout>
                  <c:x val="-2.1351768429897135E-2"/>
                  <c:y val="-3.262467191601049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0B-44D5-93B9-74A1BD4DF98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'101-17-13 Code Compliance'!$B$74:$B$77</c:f>
              <c:strCache>
                <c:ptCount val="4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</c:strCache>
            </c:strRef>
          </c:cat>
          <c:val>
            <c:numRef>
              <c:f>'101-17-13 Code Compliance'!$H$74:$H$77</c:f>
              <c:numCache>
                <c:formatCode>#,##0_);\(#,##0\)</c:formatCode>
                <c:ptCount val="4"/>
                <c:pt idx="0">
                  <c:v>294252</c:v>
                </c:pt>
                <c:pt idx="1">
                  <c:v>11750</c:v>
                </c:pt>
                <c:pt idx="2">
                  <c:v>3000</c:v>
                </c:pt>
                <c:pt idx="3">
                  <c:v>28766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0B-44D5-93B9-74A1BD4DF9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81019860961139E-2"/>
          <c:y val="0.26885778812532152"/>
          <c:w val="0.90537152552900602"/>
          <c:h val="0.704126751597910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04-4F04-8531-43F355D792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604-4F04-8531-43F355D792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04-4F04-8531-43F355D792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604-4F04-8531-43F355D792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604-4F04-8531-43F355D792DF}"/>
              </c:ext>
            </c:extLst>
          </c:dPt>
          <c:dLbls>
            <c:dLbl>
              <c:idx val="0"/>
              <c:layout>
                <c:manualLayout>
                  <c:x val="0.47707408062756185"/>
                  <c:y val="-7.434372111936725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04-4F04-8531-43F355D792DF}"/>
                </c:ext>
              </c:extLst>
            </c:dLbl>
            <c:dLbl>
              <c:idx val="1"/>
              <c:layout>
                <c:manualLayout>
                  <c:x val="-2.2625998997316345E-2"/>
                  <c:y val="-1.964023511145613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04-4F04-8531-43F355D792DF}"/>
                </c:ext>
              </c:extLst>
            </c:dLbl>
            <c:dLbl>
              <c:idx val="2"/>
              <c:layout>
                <c:manualLayout>
                  <c:x val="0.12184980388687369"/>
                  <c:y val="-0.1022817640752652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04-4F04-8531-43F355D792DF}"/>
                </c:ext>
              </c:extLst>
            </c:dLbl>
            <c:dLbl>
              <c:idx val="3"/>
              <c:layout>
                <c:manualLayout>
                  <c:x val="2.5634068468714209E-2"/>
                  <c:y val="-9.7976125077388586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04-4F04-8531-43F355D792DF}"/>
                </c:ext>
              </c:extLst>
            </c:dLbl>
            <c:dLbl>
              <c:idx val="4"/>
              <c:layout>
                <c:manualLayout>
                  <c:x val="2.0599250936329586E-2"/>
                  <c:y val="-0.1389671361502347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04-4F04-8531-43F355D792DF}"/>
                </c:ext>
              </c:extLst>
            </c:dLbl>
            <c:dLbl>
              <c:idx val="5"/>
              <c:layout>
                <c:manualLayout>
                  <c:x val="4.0250081099413137E-2"/>
                  <c:y val="0.12142308971941887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04-4F04-8531-43F355D792D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'101-17-14 P &amp; Z'!$B$71:$B$74</c:f>
              <c:strCache>
                <c:ptCount val="4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</c:strCache>
            </c:strRef>
          </c:cat>
          <c:val>
            <c:numRef>
              <c:f>'101-17-14 P &amp; Z'!$H$71:$H$74</c:f>
              <c:numCache>
                <c:formatCode>#,##0</c:formatCode>
                <c:ptCount val="4"/>
                <c:pt idx="0">
                  <c:v>274166</c:v>
                </c:pt>
                <c:pt idx="1">
                  <c:v>9250</c:v>
                </c:pt>
                <c:pt idx="2">
                  <c:v>1100</c:v>
                </c:pt>
                <c:pt idx="3">
                  <c:v>164121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04-4F04-8531-43F355D792D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461635726191162E-2"/>
          <c:y val="0.26195066962783498"/>
          <c:w val="0.96407358372238872"/>
          <c:h val="0.6750567392311255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E75-42D5-83FF-183EA6802E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E75-42D5-83FF-183EA6802E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E75-42D5-83FF-183EA6802E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E75-42D5-83FF-183EA6802E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E75-42D5-83FF-183EA6802E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E75-42D5-83FF-183EA6802EA1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E75-42D5-83FF-183EA6802EA1}"/>
                </c:ext>
              </c:extLst>
            </c:dLbl>
            <c:dLbl>
              <c:idx val="1"/>
              <c:layout>
                <c:manualLayout>
                  <c:x val="-6.0340632603406399E-2"/>
                  <c:y val="-8.97435897435897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75-42D5-83FF-183EA6802EA1}"/>
                </c:ext>
              </c:extLst>
            </c:dLbl>
            <c:dLbl>
              <c:idx val="2"/>
              <c:layout>
                <c:manualLayout>
                  <c:x val="1.8764276087110732E-2"/>
                  <c:y val="-0.1153846153846153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75-42D5-83FF-183EA6802EA1}"/>
                </c:ext>
              </c:extLst>
            </c:dLbl>
            <c:dLbl>
              <c:idx val="3"/>
              <c:layout>
                <c:manualLayout>
                  <c:x val="-3.8929440389295833E-3"/>
                  <c:y val="-2.5641025641025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75-42D5-83FF-183EA6802EA1}"/>
                </c:ext>
              </c:extLst>
            </c:dLbl>
            <c:dLbl>
              <c:idx val="4"/>
              <c:layout>
                <c:manualLayout>
                  <c:x val="3.2989482154146793E-2"/>
                  <c:y val="2.111615855710340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75-42D5-83FF-183EA6802EA1}"/>
                </c:ext>
              </c:extLst>
            </c:dLbl>
            <c:dLbl>
              <c:idx val="5"/>
              <c:layout>
                <c:manualLayout>
                  <c:x val="2.1511734390865376E-2"/>
                  <c:y val="0.1405229154048051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75-42D5-83FF-183EA6802E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'101-18-11 Fire'!$B$92:$B$97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EQUIP/PROJECTS</c:v>
                </c:pt>
                <c:pt idx="5">
                  <c:v>CAPITAL OUTLAY</c:v>
                </c:pt>
              </c:strCache>
            </c:strRef>
          </c:cat>
          <c:val>
            <c:numRef>
              <c:f>'101-18-11 Fire'!$H$92:$H$97</c:f>
              <c:numCache>
                <c:formatCode>#,##0_);\(#,##0\)</c:formatCode>
                <c:ptCount val="6"/>
                <c:pt idx="0">
                  <c:v>5602410</c:v>
                </c:pt>
                <c:pt idx="1">
                  <c:v>118850</c:v>
                </c:pt>
                <c:pt idx="2">
                  <c:v>96585</c:v>
                </c:pt>
                <c:pt idx="3">
                  <c:v>222509</c:v>
                </c:pt>
                <c:pt idx="4">
                  <c:v>8400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75-42D5-83FF-183EA6802EA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425263546092616E-2"/>
          <c:y val="0.22881953780167727"/>
          <c:w val="0.90697851401194296"/>
          <c:h val="0.6787062907459147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643-4ACA-AA52-80138572AD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643-4ACA-AA52-80138572AD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643-4ACA-AA52-80138572AD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B643-4ACA-AA52-80138572ADE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B643-4ACA-AA52-80138572ADEC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643-4ACA-AA52-80138572ADEC}"/>
                </c:ext>
              </c:extLst>
            </c:dLbl>
            <c:dLbl>
              <c:idx val="1"/>
              <c:layout>
                <c:manualLayout>
                  <c:x val="-8.37070254110613E-2"/>
                  <c:y val="-8.94308943089430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43-4ACA-AA52-80138572ADEC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643-4ACA-AA52-80138572ADEC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643-4ACA-AA52-80138572ADEC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4173D4-12A9-4AE1-B8D0-A2C0ABD7F1FC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/>
                      <a:t> </a:t>
                    </a:r>
                    <a:fld id="{E8E65E74-F8A8-4553-8CCC-86E7537931E2}" type="PERCENTA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B643-4ACA-AA52-80138572ADE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'101-18-15 Emg Mang'!$B$68:$B$71</c:f>
              <c:strCache>
                <c:ptCount val="4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</c:strCache>
            </c:strRef>
          </c:cat>
          <c:val>
            <c:numRef>
              <c:f>'101-18-15 Emg Mang'!$H$68:$H$71</c:f>
              <c:numCache>
                <c:formatCode>#,##0_);\(#,##0\)</c:formatCode>
                <c:ptCount val="4"/>
                <c:pt idx="0">
                  <c:v>9334</c:v>
                </c:pt>
                <c:pt idx="1">
                  <c:v>1650</c:v>
                </c:pt>
                <c:pt idx="2">
                  <c:v>20400</c:v>
                </c:pt>
                <c:pt idx="3">
                  <c:v>15025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643-4ACA-AA52-80138572ADE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504822071659648E-2"/>
          <c:y val="0.22937782057818312"/>
          <c:w val="0.91510758102911538"/>
          <c:h val="0.75124077116259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B07-442D-A862-C950090CE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B07-442D-A862-C950090CE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FB07-442D-A862-C950090CE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FB07-442D-A862-C950090CE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FB07-442D-A862-C950090CE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FB07-442D-A862-C950090CEF22}"/>
              </c:ext>
            </c:extLst>
          </c:dPt>
          <c:dLbls>
            <c:dLbl>
              <c:idx val="0"/>
              <c:layout>
                <c:manualLayout>
                  <c:x val="3.2097295977537694E-3"/>
                  <c:y val="1.96015785796559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07-442D-A862-C950090CEF22}"/>
                </c:ext>
              </c:extLst>
            </c:dLbl>
            <c:dLbl>
              <c:idx val="1"/>
              <c:layout>
                <c:manualLayout>
                  <c:x val="-6.4784884345597288E-2"/>
                  <c:y val="-9.431723440986991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07-442D-A862-C950090CEF22}"/>
                </c:ext>
              </c:extLst>
            </c:dLbl>
            <c:dLbl>
              <c:idx val="2"/>
              <c:layout>
                <c:manualLayout>
                  <c:x val="-3.9878129268930531E-3"/>
                  <c:y val="-3.58841775794068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07-442D-A862-C950090CEF22}"/>
                </c:ext>
              </c:extLst>
            </c:dLbl>
            <c:dLbl>
              <c:idx val="3"/>
              <c:layout>
                <c:manualLayout>
                  <c:x val="1.0862457982225905E-2"/>
                  <c:y val="-0.1164248319227476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07-442D-A862-C950090CEF22}"/>
                </c:ext>
              </c:extLst>
            </c:dLbl>
            <c:dLbl>
              <c:idx val="4"/>
              <c:layout>
                <c:manualLayout>
                  <c:x val="-5.3606237816765552E-3"/>
                  <c:y val="-2.65322048647662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923976608187135"/>
                      <c:h val="0.187575897932544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B07-442D-A862-C950090CEF22}"/>
                </c:ext>
              </c:extLst>
            </c:dLbl>
            <c:dLbl>
              <c:idx val="5"/>
              <c:layout>
                <c:manualLayout>
                  <c:x val="-3.5087719298245612E-2"/>
                  <c:y val="0.2092590565216779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41B2732-3D5D-4CC1-A0DA-B8314131015F}" type="CATEGORYNAM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/>
                      <a:t> </a:t>
                    </a:r>
                    <a:fld id="{4887FEF1-1E3D-49C0-9078-DEB75BB0ED46}" type="PERCENTA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B07-442D-A862-C950090CEF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'101-19-11 Police'!$B$94:$B$99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'101-19-11 Police'!$H$94:$H$99</c:f>
              <c:numCache>
                <c:formatCode>#,##0_);\(#,##0\)</c:formatCode>
                <c:ptCount val="6"/>
                <c:pt idx="0">
                  <c:v>6899958</c:v>
                </c:pt>
                <c:pt idx="1">
                  <c:v>196856</c:v>
                </c:pt>
                <c:pt idx="2">
                  <c:v>262506</c:v>
                </c:pt>
                <c:pt idx="3">
                  <c:v>261259</c:v>
                </c:pt>
                <c:pt idx="4">
                  <c:v>50262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07-442D-A862-C950090CEF2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8455760210590411E-2"/>
          <c:y val="0.21884190402125661"/>
          <c:w val="0.83831935642191069"/>
          <c:h val="0.747523626684473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AA5-4925-835F-EBE7F3D533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AA5-4925-835F-EBE7F3D533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AA5-4925-835F-EBE7F3D533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BAA5-4925-835F-EBE7F3D533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BAA5-4925-835F-EBE7F3D533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BAA5-4925-835F-EBE7F3D533D0}"/>
              </c:ext>
            </c:extLst>
          </c:dPt>
          <c:dLbls>
            <c:dLbl>
              <c:idx val="0"/>
              <c:layout>
                <c:manualLayout>
                  <c:x val="-8.8802864399659329E-2"/>
                  <c:y val="-4.776870483782134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A5-4925-835F-EBE7F3D533D0}"/>
                </c:ext>
              </c:extLst>
            </c:dLbl>
            <c:dLbl>
              <c:idx val="1"/>
              <c:layout>
                <c:manualLayout>
                  <c:x val="-3.0096336134701238E-2"/>
                  <c:y val="-1.93123497358106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020029228464257E-2"/>
                      <c:h val="9.59230096237970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AA5-4925-835F-EBE7F3D533D0}"/>
                </c:ext>
              </c:extLst>
            </c:dLbl>
            <c:dLbl>
              <c:idx val="2"/>
              <c:layout>
                <c:manualLayout>
                  <c:x val="6.4610866372980913E-2"/>
                  <c:y val="-3.703703703703705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A5-4925-835F-EBE7F3D533D0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AA5-4925-835F-EBE7F3D533D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A5-4925-835F-EBE7F3D533D0}"/>
                </c:ext>
              </c:extLst>
            </c:dLbl>
            <c:dLbl>
              <c:idx val="5"/>
              <c:layout>
                <c:manualLayout>
                  <c:x val="3.2854263261145218E-3"/>
                  <c:y val="-6.553902984349180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66152407667134"/>
                      <c:h val="0.222624809694063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AA5-4925-835F-EBE7F3D533D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'101-20-16 Civic Cnt'!$B$86:$B$91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MACHINERY AND EQUIPMENT</c:v>
                </c:pt>
                <c:pt idx="5">
                  <c:v>BUILDINGS/IMPROVEMENTS</c:v>
                </c:pt>
              </c:strCache>
            </c:strRef>
          </c:cat>
          <c:val>
            <c:numRef>
              <c:f>'101-20-16 Civic Cnt'!$H$86:$H$91</c:f>
              <c:numCache>
                <c:formatCode>#,##0</c:formatCode>
                <c:ptCount val="6"/>
                <c:pt idx="0">
                  <c:v>176040</c:v>
                </c:pt>
                <c:pt idx="1">
                  <c:v>17000</c:v>
                </c:pt>
                <c:pt idx="2">
                  <c:v>24000</c:v>
                </c:pt>
                <c:pt idx="3">
                  <c:v>116656</c:v>
                </c:pt>
                <c:pt idx="4">
                  <c:v>0</c:v>
                </c:pt>
                <c:pt idx="5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A5-4925-835F-EBE7F3D533D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20118596286576"/>
          <c:y val="0.19666970976454029"/>
          <c:w val="0.76019830854476522"/>
          <c:h val="0.6576701281904979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0C3-4B62-BE8A-866A8F8A0A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0C3-4B62-BE8A-866A8F8A0A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0C3-4B62-BE8A-866A8F8A0A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0C3-4B62-BE8A-866A8F8A0A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0C3-4B62-BE8A-866A8F8A0A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0C3-4B62-BE8A-866A8F8A0A69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0C3-4B62-BE8A-866A8F8A0A69}"/>
                </c:ext>
              </c:extLst>
            </c:dLbl>
            <c:dLbl>
              <c:idx val="1"/>
              <c:layout>
                <c:manualLayout>
                  <c:x val="-1.580246913580247E-2"/>
                  <c:y val="-7.527482977671269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C3-4B62-BE8A-866A8F8A0A69}"/>
                </c:ext>
              </c:extLst>
            </c:dLbl>
            <c:dLbl>
              <c:idx val="2"/>
              <c:layout>
                <c:manualLayout>
                  <c:x val="1.7777777777777778E-2"/>
                  <c:y val="-0.1231351515843128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C3-4B62-BE8A-866A8F8A0A69}"/>
                </c:ext>
              </c:extLst>
            </c:dLbl>
            <c:dLbl>
              <c:idx val="3"/>
              <c:layout>
                <c:manualLayout>
                  <c:x val="-2.7496451832409837E-2"/>
                  <c:y val="0.1120461029327855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A0C98C-CA01-4C4C-866B-42BEEB6C52DE}" type="CATEGORYNAME">
                      <a:rPr lang="en-US">
                        <a:solidFill>
                          <a:srgbClr val="7030A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rgbClr val="7030A0"/>
                        </a:solidFill>
                      </a:rPr>
                      <a:t> </a:t>
                    </a:r>
                    <a:fld id="{160D8E22-37DD-4635-A78C-6821D1B1E9FA}" type="PERCENTAGE">
                      <a:rPr lang="en-US">
                        <a:solidFill>
                          <a:srgbClr val="7030A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>
                      <a:solidFill>
                        <a:srgbClr val="7030A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0C3-4B62-BE8A-866A8F8A0A69}"/>
                </c:ext>
              </c:extLst>
            </c:dLbl>
            <c:dLbl>
              <c:idx val="4"/>
              <c:layout>
                <c:manualLayout>
                  <c:x val="0.16328846955999171"/>
                  <c:y val="-0.2657004466915405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27809591982822"/>
                      <c:h val="0.292628560318849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0C3-4B62-BE8A-866A8F8A0A69}"/>
                </c:ext>
              </c:extLst>
            </c:dLbl>
            <c:dLbl>
              <c:idx val="5"/>
              <c:layout>
                <c:manualLayout>
                  <c:x val="-8.0987654320987659E-2"/>
                  <c:y val="8.041386131081440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C3-4B62-BE8A-866A8F8A0A6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'101-20-17 Parks'!$B$100:$B$105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'101-20-17 Parks'!$H$100:$H$105</c:f>
              <c:numCache>
                <c:formatCode>#,##0</c:formatCode>
                <c:ptCount val="6"/>
                <c:pt idx="0">
                  <c:v>813493</c:v>
                </c:pt>
                <c:pt idx="1">
                  <c:v>71250</c:v>
                </c:pt>
                <c:pt idx="2">
                  <c:v>87950</c:v>
                </c:pt>
                <c:pt idx="3">
                  <c:v>207190</c:v>
                </c:pt>
                <c:pt idx="4">
                  <c:v>0</c:v>
                </c:pt>
                <c:pt idx="5">
                  <c:v>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C3-4B62-BE8A-866A8F8A0A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8673630263222171E-2"/>
          <c:y val="0.24327196776459281"/>
          <c:w val="0.88365917674924777"/>
          <c:h val="0.7173675649698717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621-4300-B324-046AF353C0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621-4300-B324-046AF353C0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621-4300-B324-046AF353C0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621-4300-B324-046AF353C0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621-4300-B324-046AF353C0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8621-4300-B324-046AF353C082}"/>
              </c:ext>
            </c:extLst>
          </c:dPt>
          <c:dLbls>
            <c:dLbl>
              <c:idx val="0"/>
              <c:layout>
                <c:manualLayout>
                  <c:x val="1.0070493454179107E-2"/>
                  <c:y val="-8.225079327770602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21-4300-B324-046AF353C082}"/>
                </c:ext>
              </c:extLst>
            </c:dLbl>
            <c:dLbl>
              <c:idx val="1"/>
              <c:layout>
                <c:manualLayout>
                  <c:x val="-2.9274845176075065E-2"/>
                  <c:y val="-4.09220041524660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21-4300-B324-046AF353C082}"/>
                </c:ext>
              </c:extLst>
            </c:dLbl>
            <c:dLbl>
              <c:idx val="2"/>
              <c:layout>
                <c:manualLayout>
                  <c:x val="1.3984505713220893E-3"/>
                  <c:y val="-1.19402985074627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21-4300-B324-046AF353C082}"/>
                </c:ext>
              </c:extLst>
            </c:dLbl>
            <c:dLbl>
              <c:idx val="3"/>
              <c:layout>
                <c:manualLayout>
                  <c:x val="2.8953858109126086E-2"/>
                  <c:y val="-8.983115916480589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21-4300-B324-046AF353C082}"/>
                </c:ext>
              </c:extLst>
            </c:dLbl>
            <c:dLbl>
              <c:idx val="4"/>
              <c:layout>
                <c:manualLayout>
                  <c:x val="-0.24337582964239854"/>
                  <c:y val="2.388052804624984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6C94E6D-6EDE-4A1A-8EA0-7286E6980C70}" type="CATEGORYNAME">
                      <a:rPr lang="en-US">
                        <a:solidFill>
                          <a:schemeClr val="accent5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chemeClr val="accent5">
                            <a:lumMod val="60000"/>
                            <a:lumOff val="40000"/>
                          </a:schemeClr>
                        </a:solidFill>
                      </a:rPr>
                      <a:t> </a:t>
                    </a:r>
                    <a:fld id="{26C2E4D9-3688-4452-9371-532A16EC32EB}" type="PERCENTAGE">
                      <a:rPr lang="en-US">
                        <a:solidFill>
                          <a:schemeClr val="accent5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654962691597"/>
                      <c:h val="0.2433470443060289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621-4300-B324-046AF353C082}"/>
                </c:ext>
              </c:extLst>
            </c:dLbl>
            <c:dLbl>
              <c:idx val="5"/>
              <c:layout>
                <c:manualLayout>
                  <c:x val="5.2333261967631595E-3"/>
                  <c:y val="-5.848239119363818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21-4300-B324-046AF353C0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'101-21-11 Zoo'!$B$96:$B$101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'101-21-11 Zoo'!$H$96:$H$101</c:f>
              <c:numCache>
                <c:formatCode>#,##0_);\(#,##0\)</c:formatCode>
                <c:ptCount val="6"/>
                <c:pt idx="0">
                  <c:v>1127737</c:v>
                </c:pt>
                <c:pt idx="1">
                  <c:v>266200</c:v>
                </c:pt>
                <c:pt idx="2">
                  <c:v>117500</c:v>
                </c:pt>
                <c:pt idx="3">
                  <c:v>284795</c:v>
                </c:pt>
                <c:pt idx="4">
                  <c:v>0</c:v>
                </c:pt>
                <c:pt idx="5">
                  <c:v>36600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21-4300-B324-046AF353C08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5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876037837335049E-2"/>
          <c:y val="0.25599562269699999"/>
          <c:w val="0.83028766242432328"/>
          <c:h val="0.6324347892995461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5BAB-4EEE-91D5-77E058A44E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5BAB-4EEE-91D5-77E058A44E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BAB-4EEE-91D5-77E058A44E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5BAB-4EEE-91D5-77E058A44E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BAB-4EEE-91D5-77E058A44E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BAB-4EEE-91D5-77E058A44E27}"/>
              </c:ext>
            </c:extLst>
          </c:dPt>
          <c:dLbls>
            <c:dLbl>
              <c:idx val="0"/>
              <c:layout>
                <c:manualLayout>
                  <c:x val="-2.7162068156114633E-2"/>
                  <c:y val="-5.406620571320551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AB-4EEE-91D5-77E058A44E27}"/>
                </c:ext>
              </c:extLst>
            </c:dLbl>
            <c:dLbl>
              <c:idx val="1"/>
              <c:layout>
                <c:manualLayout>
                  <c:x val="6.7796598595907143E-2"/>
                  <c:y val="4.788099548498265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AB-4EEE-91D5-77E058A44E27}"/>
                </c:ext>
              </c:extLst>
            </c:dLbl>
            <c:dLbl>
              <c:idx val="2"/>
              <c:layout>
                <c:manualLayout>
                  <c:x val="-6.1633281972265025E-3"/>
                  <c:y val="-1.302931596091205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AB-4EEE-91D5-77E058A44E27}"/>
                </c:ext>
              </c:extLst>
            </c:dLbl>
            <c:dLbl>
              <c:idx val="3"/>
              <c:layout>
                <c:manualLayout>
                  <c:x val="-1.3131724388110022E-2"/>
                  <c:y val="-1.503842490602937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AB-4EEE-91D5-77E058A44E27}"/>
                </c:ext>
              </c:extLst>
            </c:dLbl>
            <c:dLbl>
              <c:idx val="4"/>
              <c:layout>
                <c:manualLayout>
                  <c:x val="3.1436314363143626E-2"/>
                  <c:y val="-0.274367933925156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79674796747967"/>
                      <c:h val="0.191394275161588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BAB-4EEE-91D5-77E058A44E27}"/>
                </c:ext>
              </c:extLst>
            </c:dLbl>
            <c:dLbl>
              <c:idx val="5"/>
              <c:layout>
                <c:manualLayout>
                  <c:x val="2.1680216802168022E-3"/>
                  <c:y val="-4.80147737765466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AB-4EEE-91D5-77E058A44E2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'[12]30-10 Adm'!$B$92:$B$97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'[12]30-10 Adm'!$H$92:$H$97</c:f>
              <c:numCache>
                <c:formatCode>General</c:formatCode>
                <c:ptCount val="6"/>
                <c:pt idx="0">
                  <c:v>344994</c:v>
                </c:pt>
                <c:pt idx="1">
                  <c:v>5127</c:v>
                </c:pt>
                <c:pt idx="2">
                  <c:v>10678</c:v>
                </c:pt>
                <c:pt idx="3">
                  <c:v>64576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BAB-4EEE-91D5-77E058A44E2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210140929836002E-2"/>
          <c:y val="0.17967872436998006"/>
          <c:w val="0.93978985907016399"/>
          <c:h val="0.7534876561482447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494-4357-BD76-507A8266B4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494-4357-BD76-507A8266B4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494-4357-BD76-507A8266B4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494-4357-BD76-507A8266B4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A449-4742-931C-B2113C8C9C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449-4742-931C-B2113C8C9C02}"/>
              </c:ext>
            </c:extLst>
          </c:dPt>
          <c:dLbls>
            <c:dLbl>
              <c:idx val="0"/>
              <c:layout>
                <c:manualLayout>
                  <c:x val="3.288891407477941E-2"/>
                  <c:y val="-4.487866722046927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94-4357-BD76-507A8266B434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494-4357-BD76-507A8266B434}"/>
                </c:ext>
              </c:extLst>
            </c:dLbl>
            <c:dLbl>
              <c:idx val="2"/>
              <c:layout>
                <c:manualLayout>
                  <c:x val="-9.1521362865415026E-2"/>
                  <c:y val="-6.938660566139901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3E2003-84C8-45ED-B166-EC30A3D3106F}" type="CATEGORYNAME">
                      <a:rPr lang="en-US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endParaRPr lang="en-US">
                      <a:solidFill>
                        <a:srgbClr val="92D050"/>
                      </a:solidFill>
                    </a:endParaRP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fld id="{6C87C2C5-40EC-4394-8E96-13D210171EB6}" type="PERCENTAGE">
                      <a:rPr lang="en-US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494-4357-BD76-507A8266B434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494-4357-BD76-507A8266B434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449-4742-931C-B2113C8C9C02}"/>
                </c:ext>
              </c:extLst>
            </c:dLbl>
            <c:dLbl>
              <c:idx val="5"/>
              <c:layout>
                <c:manualLayout>
                  <c:x val="0.12188244627712419"/>
                  <c:y val="-0.1346360016614077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49-4742-931C-B2113C8C9C0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'101-10-10 Admin'!$B$79:$B$84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MACHINERY &amp; EQUIPMENT</c:v>
                </c:pt>
                <c:pt idx="5">
                  <c:v>OFFICE MACHINERY &amp; EQUIPMENT</c:v>
                </c:pt>
              </c:strCache>
            </c:strRef>
          </c:cat>
          <c:val>
            <c:numRef>
              <c:f>'101-10-10 Admin'!$H$79:$H$84</c:f>
              <c:numCache>
                <c:formatCode>#,##0</c:formatCode>
                <c:ptCount val="6"/>
                <c:pt idx="0">
                  <c:v>535629</c:v>
                </c:pt>
                <c:pt idx="1">
                  <c:v>16400</c:v>
                </c:pt>
                <c:pt idx="2">
                  <c:v>0</c:v>
                </c:pt>
                <c:pt idx="3">
                  <c:v>179700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94-4357-BD76-507A8266B43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368576402697172E-2"/>
          <c:y val="0.28611570612496973"/>
          <c:w val="0.79390864020785279"/>
          <c:h val="0.612260085136416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C45-4C5E-9963-AD14732A12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C45-4C5E-9963-AD14732A12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C45-4C5E-9963-AD14732A12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C45-4C5E-9963-AD14732A127F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C45-4C5E-9963-AD14732A127F}"/>
                </c:ext>
              </c:extLst>
            </c:dLbl>
            <c:dLbl>
              <c:idx val="1"/>
              <c:layout>
                <c:manualLayout>
                  <c:x val="-2.0820054396966207E-2"/>
                  <c:y val="-8.279997710566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45-4C5E-9963-AD14732A127F}"/>
                </c:ext>
              </c:extLst>
            </c:dLbl>
            <c:dLbl>
              <c:idx val="2"/>
              <c:layout>
                <c:manualLayout>
                  <c:x val="5.4985548147110888E-2"/>
                  <c:y val="-5.49931725823991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45-4C5E-9963-AD14732A127F}"/>
                </c:ext>
              </c:extLst>
            </c:dLbl>
            <c:dLbl>
              <c:idx val="3"/>
              <c:layout>
                <c:manualLayout>
                  <c:x val="1.4876801487680148E-2"/>
                  <c:y val="-2.492211838006238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45-4C5E-9963-AD14732A127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'101-30-10 Pub. Work Admin.'!$B$73:$B$76</c:f>
              <c:strCache>
                <c:ptCount val="4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</c:strCache>
            </c:strRef>
          </c:cat>
          <c:val>
            <c:numRef>
              <c:f>'101-30-10 Pub. Work Admin.'!$H$73:$H$76</c:f>
              <c:numCache>
                <c:formatCode>#,##0_);\(#,##0\)</c:formatCode>
                <c:ptCount val="4"/>
                <c:pt idx="0">
                  <c:v>118792</c:v>
                </c:pt>
                <c:pt idx="1">
                  <c:v>1700</c:v>
                </c:pt>
                <c:pt idx="2">
                  <c:v>0</c:v>
                </c:pt>
                <c:pt idx="3">
                  <c:v>4742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45-4C5E-9963-AD14732A127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924005653139508E-2"/>
          <c:y val="0.20332323844134867"/>
          <c:w val="0.90938324247930546"/>
          <c:h val="0.723270745003028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86E-416F-B453-8318D4D7B88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86E-416F-B453-8318D4D7B8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86E-416F-B453-8318D4D7B8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86E-416F-B453-8318D4D7B8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86E-416F-B453-8318D4D7B88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886E-416F-B453-8318D4D7B881}"/>
              </c:ext>
            </c:extLst>
          </c:dPt>
          <c:dLbls>
            <c:dLbl>
              <c:idx val="0"/>
              <c:layout>
                <c:manualLayout>
                  <c:x val="1.8461538461538498E-2"/>
                  <c:y val="-1.709401709401709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6E-416F-B453-8318D4D7B881}"/>
                </c:ext>
              </c:extLst>
            </c:dLbl>
            <c:dLbl>
              <c:idx val="1"/>
              <c:layout>
                <c:manualLayout>
                  <c:x val="-7.521280634891811E-17"/>
                  <c:y val="-7.14280907194292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rgbClr val="FF0000"/>
                        </a:solidFill>
                      </a:rPr>
                      <a:t>SUPPLIES
5.5%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86E-416F-B453-8318D4D7B881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86E-416F-B453-8318D4D7B881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886E-416F-B453-8318D4D7B881}"/>
                </c:ext>
              </c:extLst>
            </c:dLbl>
            <c:dLbl>
              <c:idx val="4"/>
              <c:layout>
                <c:manualLayout>
                  <c:x val="7.3175483390020002E-2"/>
                  <c:y val="0.1131220797904675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205361164173995"/>
                      <c:h val="0.164770305351175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86E-416F-B453-8318D4D7B881}"/>
                </c:ext>
              </c:extLst>
            </c:dLbl>
            <c:dLbl>
              <c:idx val="5"/>
              <c:layout>
                <c:manualLayout>
                  <c:x val="-6.0797377703352695E-2"/>
                  <c:y val="-0.107468123861566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886E-416F-B453-8318D4D7B88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'101-30-20 Streets'!$B$87:$B$92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MAJOR EQUIPMENT/PROJECTS OUTLAY</c:v>
                </c:pt>
              </c:strCache>
            </c:strRef>
          </c:cat>
          <c:val>
            <c:numRef>
              <c:f>'101-30-20 Streets'!$H$87:$H$92</c:f>
              <c:numCache>
                <c:formatCode>#,##0_);\(#,##0\)</c:formatCode>
                <c:ptCount val="6"/>
                <c:pt idx="0">
                  <c:v>516812</c:v>
                </c:pt>
                <c:pt idx="1">
                  <c:v>65080</c:v>
                </c:pt>
                <c:pt idx="2">
                  <c:v>135675</c:v>
                </c:pt>
                <c:pt idx="3">
                  <c:v>357921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6E-416F-B453-8318D4D7B88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7457204407059361E-2"/>
          <c:y val="0.25230237764397095"/>
          <c:w val="0.92920300325190508"/>
          <c:h val="0.7151868148834337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50E5-49EE-9EF3-651FE3D211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50E5-49EE-9EF3-651FE3D211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0E5-49EE-9EF3-651FE3D211E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50E5-49EE-9EF3-651FE3D211E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0E5-49EE-9EF3-651FE3D211E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0E5-49EE-9EF3-651FE3D211E7}"/>
              </c:ext>
            </c:extLst>
          </c:dPt>
          <c:dLbls>
            <c:dLbl>
              <c:idx val="0"/>
              <c:layout>
                <c:manualLayout>
                  <c:x val="-4.1725936462778571E-2"/>
                  <c:y val="2.941176470588235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E5-49EE-9EF3-651FE3D211E7}"/>
                </c:ext>
              </c:extLst>
            </c:dLbl>
            <c:dLbl>
              <c:idx val="1"/>
              <c:layout>
                <c:manualLayout>
                  <c:x val="1.3276414576084966E-2"/>
                  <c:y val="-0.1921568241469816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E5-49EE-9EF3-651FE3D211E7}"/>
                </c:ext>
              </c:extLst>
            </c:dLbl>
            <c:dLbl>
              <c:idx val="2"/>
              <c:layout>
                <c:manualLayout>
                  <c:x val="1.3154642006958433E-2"/>
                  <c:y val="-9.411778215223097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E5-49EE-9EF3-651FE3D211E7}"/>
                </c:ext>
              </c:extLst>
            </c:dLbl>
            <c:dLbl>
              <c:idx val="3"/>
              <c:layout>
                <c:manualLayout>
                  <c:x val="1.2998229872428738E-3"/>
                  <c:y val="-4.681364829396325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24620032960996"/>
                      <c:h val="0.114208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0E5-49EE-9EF3-651FE3D211E7}"/>
                </c:ext>
              </c:extLst>
            </c:dLbl>
            <c:dLbl>
              <c:idx val="4"/>
              <c:layout>
                <c:manualLayout>
                  <c:x val="-1.3565891472868217E-2"/>
                  <c:y val="1.666666666666666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E5-49EE-9EF3-651FE3D211E7}"/>
                </c:ext>
              </c:extLst>
            </c:dLbl>
            <c:dLbl>
              <c:idx val="5"/>
              <c:layout>
                <c:manualLayout>
                  <c:x val="-0.17635658914728689"/>
                  <c:y val="5.833333333333333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E5-49EE-9EF3-651FE3D211E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'101-50-29 Garage'!$B$75:$B$80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'101-50-29 Garage'!$H$75:$H$80</c:f>
              <c:numCache>
                <c:formatCode>#,##0</c:formatCode>
                <c:ptCount val="6"/>
                <c:pt idx="0">
                  <c:v>315179</c:v>
                </c:pt>
                <c:pt idx="1">
                  <c:v>12225</c:v>
                </c:pt>
                <c:pt idx="2">
                  <c:v>11000</c:v>
                </c:pt>
                <c:pt idx="3">
                  <c:v>17662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0E5-49EE-9EF3-651FE3D211E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98199451872637"/>
          <c:y val="0.23147721919375464"/>
          <c:w val="0.79983440214303092"/>
          <c:h val="0.7305360761528740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01C-4B5E-B04F-654F847D82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01C-4B5E-B04F-654F847D82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01C-4B5E-B04F-654F847D82F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01C-4B5E-B04F-654F847D82F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01C-4B5E-B04F-654F847D82F0}"/>
              </c:ext>
            </c:extLst>
          </c:dPt>
          <c:dLbls>
            <c:dLbl>
              <c:idx val="0"/>
              <c:layout>
                <c:manualLayout>
                  <c:x val="2.8129399371614322E-2"/>
                  <c:y val="1.67926156918663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1C-4B5E-B04F-654F847D82F0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801C-4B5E-B04F-654F847D82F0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01C-4B5E-B04F-654F847D82F0}"/>
                </c:ext>
              </c:extLst>
            </c:dLbl>
            <c:dLbl>
              <c:idx val="3"/>
              <c:layout>
                <c:manualLayout>
                  <c:x val="-0.18002815597833172"/>
                  <c:y val="-0.1175483098430644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1C-4B5E-B04F-654F847D82F0}"/>
                </c:ext>
              </c:extLst>
            </c:dLbl>
            <c:dLbl>
              <c:idx val="4"/>
              <c:layout>
                <c:manualLayout>
                  <c:x val="-9.376466457204774E-3"/>
                  <c:y val="-3.358523138373271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1C-4B5E-B04F-654F847D82F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'101-10-12 Building Op'!$B$63:$B$67</c:f>
              <c:strCache>
                <c:ptCount val="5"/>
                <c:pt idx="0">
                  <c:v>SUPPLIES</c:v>
                </c:pt>
                <c:pt idx="1">
                  <c:v>MAINTENANCE</c:v>
                </c:pt>
                <c:pt idx="2">
                  <c:v>SERVICES</c:v>
                </c:pt>
                <c:pt idx="3">
                  <c:v>MINOR EQUIPMENT/PROJECTS</c:v>
                </c:pt>
                <c:pt idx="4">
                  <c:v>CAPITAL OUTLAY</c:v>
                </c:pt>
              </c:strCache>
            </c:strRef>
          </c:cat>
          <c:val>
            <c:numRef>
              <c:f>'101-10-12 Building Op'!$H$63:$H$67</c:f>
              <c:numCache>
                <c:formatCode>#,##0_);\(#,##0\)</c:formatCode>
                <c:ptCount val="5"/>
                <c:pt idx="0">
                  <c:v>5000</c:v>
                </c:pt>
                <c:pt idx="1">
                  <c:v>23000</c:v>
                </c:pt>
                <c:pt idx="2">
                  <c:v>48650</c:v>
                </c:pt>
                <c:pt idx="3">
                  <c:v>0</c:v>
                </c:pt>
                <c:pt idx="4">
                  <c:v>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1C-4B5E-B04F-654F847D82F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985954028473715"/>
          <c:y val="0.16012148028324255"/>
          <c:w val="0.87014045971526288"/>
          <c:h val="0.819737532808399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64D-4F15-9D8E-CB0A83D641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64D-4F15-9D8E-CB0A83D641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64D-4F15-9D8E-CB0A83D641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64D-4F15-9D8E-CB0A83D641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64D-4F15-9D8E-CB0A83D641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64D-4F15-9D8E-CB0A83D641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E64D-4F15-9D8E-CB0A83D641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E64D-4F15-9D8E-CB0A83D64192}"/>
              </c:ext>
            </c:extLst>
          </c:dPt>
          <c:dLbls>
            <c:dLbl>
              <c:idx val="0"/>
              <c:layout>
                <c:manualLayout>
                  <c:x val="8.4492529623905202E-2"/>
                  <c:y val="4.127966976264189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D07B7E-BA79-4590-AA21-7C56482357C5}" type="CATEGORYNAME">
                      <a:rPr lang="en-US">
                        <a:solidFill>
                          <a:schemeClr val="accent1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/>
                      </a:pPr>
                      <a:t>[CATEGORY NAME]</a:t>
                    </a:fld>
                    <a:fld id="{7BF8261F-7136-410C-B09C-40F08C960012}" type="PERCENTAGE">
                      <a:rPr lang="en-US">
                        <a:solidFill>
                          <a:schemeClr val="accent1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/>
                      </a:pPr>
                      <a:t>[PERCENTAGE]</a:t>
                    </a:fld>
                    <a:endParaRPr 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4D-4F15-9D8E-CB0A83D64192}"/>
                </c:ext>
              </c:extLst>
            </c:dLbl>
            <c:dLbl>
              <c:idx val="1"/>
              <c:layout>
                <c:manualLayout>
                  <c:x val="-1.2048192771084347E-2"/>
                  <c:y val="-2.51805497996960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
</a:t>
                    </a:r>
                    <a:fld id="{62C2463F-502E-4611-9E12-CA3945A0FE59}" type="CATEGORYNAME">
                      <a:rPr lang="en-US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t> </a:t>
                    </a:r>
                    <a:fld id="{5369EEF5-FB72-4E3D-9CFF-67A24C7F3517}" type="PERCENTAGE">
                      <a:rPr lang="en-US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>
                      <a:solidFill>
                        <a:schemeClr val="accent2">
                          <a:lumMod val="75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64D-4F15-9D8E-CB0A83D64192}"/>
                </c:ext>
              </c:extLst>
            </c:dLbl>
            <c:dLbl>
              <c:idx val="2"/>
              <c:layout>
                <c:manualLayout>
                  <c:x val="-8.1663566199841643E-3"/>
                  <c:y val="-0.1265221715706590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
</a:t>
                    </a:r>
                    <a:fld id="{D8D5DFC8-DAB4-4335-9AD2-1458855B3DA7}" type="CATEGORYNAME">
                      <a:rPr lang="en-US">
                        <a:solidFill>
                          <a:schemeClr val="accent3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chemeClr val="accent3">
                            <a:lumMod val="60000"/>
                            <a:lumOff val="40000"/>
                          </a:schemeClr>
                        </a:solidFill>
                      </a:rPr>
                      <a:t> </a:t>
                    </a:r>
                    <a:fld id="{746C4A09-0512-42BA-A666-60B24BF59083}" type="PERCENTAGE">
                      <a:rPr lang="en-US">
                        <a:solidFill>
                          <a:schemeClr val="accent3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64D-4F15-9D8E-CB0A83D64192}"/>
                </c:ext>
              </c:extLst>
            </c:dLbl>
            <c:dLbl>
              <c:idx val="3"/>
              <c:layout>
                <c:manualLayout>
                  <c:x val="-3.4164258442434675E-2"/>
                  <c:y val="-0.1422085923470093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A390E3-E224-4EEF-A07B-78AE7C384BEC}" type="CATEGORYNAME">
                      <a:rPr lang="en-US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fld id="{C052BD0E-87C5-4C48-9A5E-6235AB449E3D}" type="PERCENTAGE">
                      <a:rPr lang="en-US">
                        <a:solidFill>
                          <a:schemeClr val="accent4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64D-4F15-9D8E-CB0A83D64192}"/>
                </c:ext>
              </c:extLst>
            </c:dLbl>
            <c:dLbl>
              <c:idx val="4"/>
              <c:layout>
                <c:manualLayout>
                  <c:x val="-5.9435364041604804E-3"/>
                  <c:y val="-6.21259842519685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
</a:t>
                    </a:r>
                    <a:fld id="{1B50EA22-7593-4CAF-B3D9-D46AF0F00032}" type="CATEGORYNAME">
                      <a:rPr lang="en-US">
                        <a:solidFill>
                          <a:schemeClr val="accent5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chemeClr val="accent5">
                            <a:lumMod val="60000"/>
                            <a:lumOff val="40000"/>
                          </a:schemeClr>
                        </a:solidFill>
                      </a:rPr>
                      <a:t> </a:t>
                    </a:r>
                    <a:fld id="{01AE627D-8602-4775-B964-8A354918769B}" type="PERCENTAGE">
                      <a:rPr lang="en-US">
                        <a:solidFill>
                          <a:schemeClr val="accent5">
                            <a:lumMod val="60000"/>
                            <a:lumOff val="40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64D-4F15-9D8E-CB0A83D64192}"/>
                </c:ext>
              </c:extLst>
            </c:dLbl>
            <c:dLbl>
              <c:idx val="5"/>
              <c:layout>
                <c:manualLayout>
                  <c:x val="9.9118063436721207E-2"/>
                  <c:y val="-9.06089238845144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9BEBC2-D5E3-49E4-BA28-418C187E6736}" type="CATEGORYNAM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t> </a:t>
                    </a:r>
                    <a:fld id="{D66F2D08-E537-422A-B1BD-98ACF5084227}" type="PERCENTAGE">
                      <a:rPr lang="en-US">
                        <a:solidFill>
                          <a:schemeClr val="accent6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>
                      <a:solidFill>
                        <a:schemeClr val="accent6">
                          <a:lumMod val="75000"/>
                        </a:schemeClr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64D-4F15-9D8E-CB0A83D64192}"/>
                </c:ext>
              </c:extLst>
            </c:dLbl>
            <c:dLbl>
              <c:idx val="6"/>
              <c:layout>
                <c:manualLayout>
                  <c:x val="-4.6265360960637721E-2"/>
                  <c:y val="-0.210526315789473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
</a:t>
                    </a:r>
                    <a:fld id="{EAB127CE-484D-49E9-B52F-5D7C16452C7E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fld id="{F224330B-42FB-4F06-AAB6-191936346040}" type="PERCENTAG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E64D-4F15-9D8E-CB0A83D6419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'101-10-80 PA'!$B$8:$B$14</c:f>
              <c:strCache>
                <c:ptCount val="7"/>
                <c:pt idx="0">
                  <c:v>Stanford House</c:v>
                </c:pt>
                <c:pt idx="1">
                  <c:v>Texoma Community Center</c:v>
                </c:pt>
                <c:pt idx="2">
                  <c:v>Abigails Arms</c:v>
                </c:pt>
                <c:pt idx="3">
                  <c:v>CASA</c:v>
                </c:pt>
                <c:pt idx="4">
                  <c:v>Meals On Wheels Texoma</c:v>
                </c:pt>
                <c:pt idx="5">
                  <c:v>Boys &amp; Girls Club</c:v>
                </c:pt>
                <c:pt idx="6">
                  <c:v>Noah's Arc</c:v>
                </c:pt>
              </c:strCache>
            </c:strRef>
          </c:cat>
          <c:val>
            <c:numRef>
              <c:f>'101-10-80 PA'!$H$8:$H$14</c:f>
              <c:numCache>
                <c:formatCode>#,##0_);\(#,##0\)</c:formatCode>
                <c:ptCount val="7"/>
                <c:pt idx="0">
                  <c:v>5000</c:v>
                </c:pt>
                <c:pt idx="1">
                  <c:v>5000</c:v>
                </c:pt>
                <c:pt idx="2">
                  <c:v>15000</c:v>
                </c:pt>
                <c:pt idx="3">
                  <c:v>5000</c:v>
                </c:pt>
                <c:pt idx="4">
                  <c:v>5000</c:v>
                </c:pt>
                <c:pt idx="5">
                  <c:v>12450</c:v>
                </c:pt>
                <c:pt idx="6">
                  <c:v>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64D-4F15-9D8E-CB0A83D64192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562416084128098E-3"/>
          <c:y val="0.2055190238624752"/>
          <c:w val="0.87343121713746175"/>
          <c:h val="0.712098335036364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7A5-4422-A795-66502B60124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7A5-4422-A795-66502B60124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7A5-4422-A795-66502B60124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D7A5-4422-A795-66502B60124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7A5-4422-A795-66502B601246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7A5-4422-A795-66502B601246}"/>
                </c:ext>
              </c:extLst>
            </c:dLbl>
            <c:dLbl>
              <c:idx val="1"/>
              <c:layout>
                <c:manualLayout>
                  <c:x val="2.3988005997001498E-2"/>
                  <c:y val="-3.853564547206165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A5-4422-A795-66502B601246}"/>
                </c:ext>
              </c:extLst>
            </c:dLbl>
            <c:dLbl>
              <c:idx val="2"/>
              <c:layout>
                <c:manualLayout>
                  <c:x val="-0.13357494481105903"/>
                  <c:y val="8.961540212097765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60696517412936"/>
                      <c:h val="0.196347031963470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7A5-4422-A795-66502B601246}"/>
                </c:ext>
              </c:extLst>
            </c:dLbl>
            <c:dLbl>
              <c:idx val="3"/>
              <c:layout>
                <c:manualLayout>
                  <c:x val="-1.0129266075623679E-2"/>
                  <c:y val="-2.01125726336231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A5-4422-A795-66502B601246}"/>
                </c:ext>
              </c:extLst>
            </c:dLbl>
            <c:dLbl>
              <c:idx val="4"/>
              <c:layout>
                <c:manualLayout>
                  <c:x val="-1.4659167654211926E-16"/>
                  <c:y val="-1.43850226814133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A5-4422-A795-66502B60124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'101-11-10 Finance'!$B$70:$B$74</c:f>
              <c:strCache>
                <c:ptCount val="5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</c:v>
                </c:pt>
                <c:pt idx="4">
                  <c:v>MACHINERY AND EQUIPMENT</c:v>
                </c:pt>
              </c:strCache>
            </c:strRef>
          </c:cat>
          <c:val>
            <c:numRef>
              <c:f>'101-11-10 Finance'!$H$70:$H$74</c:f>
              <c:numCache>
                <c:formatCode>#,##0_);\(#,##0\)</c:formatCode>
                <c:ptCount val="5"/>
                <c:pt idx="0">
                  <c:v>534439</c:v>
                </c:pt>
                <c:pt idx="1">
                  <c:v>9900</c:v>
                </c:pt>
                <c:pt idx="2">
                  <c:v>0</c:v>
                </c:pt>
                <c:pt idx="3">
                  <c:v>195900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A5-4422-A795-66502B60124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22" r="0.75000000000000022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1247599042986956E-2"/>
          <c:y val="0.25180336443709661"/>
          <c:w val="0.84226531302029217"/>
          <c:h val="0.7159168300988397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55F-4BD6-A7E6-D9C18C2C74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55F-4BD6-A7E6-D9C18C2C74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55F-4BD6-A7E6-D9C18C2C74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55F-4BD6-A7E6-D9C18C2C74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55F-4BD6-A7E6-D9C18C2C746A}"/>
              </c:ext>
            </c:extLst>
          </c:dPt>
          <c:dLbls>
            <c:dLbl>
              <c:idx val="0"/>
              <c:layout>
                <c:manualLayout>
                  <c:x val="-1.8621973929236535E-2"/>
                  <c:y val="-4.0160642570281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5F-4BD6-A7E6-D9C18C2C746A}"/>
                </c:ext>
              </c:extLst>
            </c:dLbl>
            <c:dLbl>
              <c:idx val="1"/>
              <c:layout>
                <c:manualLayout>
                  <c:x val="-4.3747028055159294E-2"/>
                  <c:y val="-2.37247924080664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5F-4BD6-A7E6-D9C18C2C746A}"/>
                </c:ext>
              </c:extLst>
            </c:dLbl>
            <c:dLbl>
              <c:idx val="2"/>
              <c:layout>
                <c:manualLayout>
                  <c:x val="2.0922491678554377E-2"/>
                  <c:y val="-5.69395017793594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5F-4BD6-A7E6-D9C18C2C746A}"/>
                </c:ext>
              </c:extLst>
            </c:dLbl>
            <c:dLbl>
              <c:idx val="3"/>
              <c:layout>
                <c:manualLayout>
                  <c:x val="1.7118402282453638E-2"/>
                  <c:y val="2.84697508896797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5F-4BD6-A7E6-D9C18C2C746A}"/>
                </c:ext>
              </c:extLst>
            </c:dLbl>
            <c:dLbl>
              <c:idx val="4"/>
              <c:layout>
                <c:manualLayout>
                  <c:x val="5.8963385639562528E-2"/>
                  <c:y val="5.69395017793594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5F-4BD6-A7E6-D9C18C2C746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'101-12-10 HR'!$B$67:$B$71</c:f>
              <c:strCache>
                <c:ptCount val="5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</c:strCache>
            </c:strRef>
          </c:cat>
          <c:val>
            <c:numRef>
              <c:f>'101-12-10 HR'!$H$67:$H$71</c:f>
              <c:numCache>
                <c:formatCode>#,##0</c:formatCode>
                <c:ptCount val="5"/>
                <c:pt idx="0">
                  <c:v>315459</c:v>
                </c:pt>
                <c:pt idx="1">
                  <c:v>5600</c:v>
                </c:pt>
                <c:pt idx="2">
                  <c:v>12740</c:v>
                </c:pt>
                <c:pt idx="3">
                  <c:v>24245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5F-4BD6-A7E6-D9C18C2C746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1990100336557"/>
          <c:y val="0.23863824181124613"/>
          <c:w val="0.79417241621168644"/>
          <c:h val="0.6776458327295353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1CE-4085-A8AB-2C2BC4675F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1CE-4085-A8AB-2C2BC4675F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1CE-4085-A8AB-2C2BC4675F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1CE-4085-A8AB-2C2BC4675F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1CE-4085-A8AB-2C2BC4675FF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1CE-4085-A8AB-2C2BC4675FF6}"/>
              </c:ext>
            </c:extLst>
          </c:dPt>
          <c:dLbls>
            <c:dLbl>
              <c:idx val="0"/>
              <c:layout>
                <c:manualLayout>
                  <c:x val="-4.1860364301309183E-2"/>
                  <c:y val="-0.1447619481850613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33533533533532"/>
                      <c:h val="0.13489527855876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1CE-4085-A8AB-2C2BC4675FF6}"/>
                </c:ext>
              </c:extLst>
            </c:dLbl>
            <c:dLbl>
              <c:idx val="1"/>
              <c:layout>
                <c:manualLayout>
                  <c:x val="-1.0795677567331111E-2"/>
                  <c:y val="-1.121410160153042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CE-4085-A8AB-2C2BC4675FF6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CE-4085-A8AB-2C2BC4675FF6}"/>
                </c:ext>
              </c:extLst>
            </c:dLbl>
            <c:dLbl>
              <c:idx val="3"/>
              <c:layout>
                <c:manualLayout>
                  <c:x val="-1.8018018018018018E-2"/>
                  <c:y val="3.04761996179076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CE-4085-A8AB-2C2BC4675FF6}"/>
                </c:ext>
              </c:extLst>
            </c:dLbl>
            <c:dLbl>
              <c:idx val="4"/>
              <c:layout>
                <c:manualLayout>
                  <c:x val="1.5883896865832945E-2"/>
                  <c:y val="-4.19047725571861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41CE-4085-A8AB-2C2BC4675FF6}"/>
                </c:ext>
              </c:extLst>
            </c:dLbl>
            <c:dLbl>
              <c:idx val="5"/>
              <c:layout>
                <c:manualLayout>
                  <c:x val="0.11011011011011007"/>
                  <c:y val="-1.142857485671536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975B14-7A72-4E5E-9DDB-007ADF437C8A}" type="CATEGORYNAME">
                      <a:rPr lang="en-US">
                        <a:solidFill>
                          <a:srgbClr val="FF9933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rgbClr val="FF9933"/>
                        </a:solidFill>
                      </a:rPr>
                      <a:t> </a:t>
                    </a:r>
                    <a:fld id="{9947E966-0B56-4EED-BAD9-302BE2127024}" type="PERCENTAGE">
                      <a:rPr lang="en-US">
                        <a:solidFill>
                          <a:srgbClr val="FF9933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[PERCENTAGE]</a:t>
                    </a:fld>
                    <a:endParaRPr lang="en-US">
                      <a:solidFill>
                        <a:srgbClr val="FF9933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1CE-4085-A8AB-2C2BC4675F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'101-13-11 IT'!$B$69:$B$74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EQUIPMENT/PROJECTS</c:v>
                </c:pt>
              </c:strCache>
            </c:strRef>
          </c:cat>
          <c:val>
            <c:numRef>
              <c:f>'101-13-11 IT'!$H$69:$H$74</c:f>
              <c:numCache>
                <c:formatCode>#,##0</c:formatCode>
                <c:ptCount val="6"/>
                <c:pt idx="0">
                  <c:v>216778</c:v>
                </c:pt>
                <c:pt idx="1">
                  <c:v>3800</c:v>
                </c:pt>
                <c:pt idx="2">
                  <c:v>147575</c:v>
                </c:pt>
                <c:pt idx="3">
                  <c:v>34233</c:v>
                </c:pt>
                <c:pt idx="4">
                  <c:v>11869</c:v>
                </c:pt>
                <c:pt idx="5">
                  <c:v>134379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CE-4085-A8AB-2C2BC4675FF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1990100336557"/>
          <c:y val="0.23863824181124613"/>
          <c:w val="0.79417241621168644"/>
          <c:h val="0.6776458327295353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8A2-4A97-BD8D-E641E63C06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8A2-4A97-BD8D-E641E63C06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8A2-4A97-BD8D-E641E63C06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8A2-4A97-BD8D-E641E63C06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8A2-4A97-BD8D-E641E63C06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8A2-4A97-BD8D-E641E63C0604}"/>
              </c:ext>
            </c:extLst>
          </c:dPt>
          <c:dLbls>
            <c:dLbl>
              <c:idx val="0"/>
              <c:layout>
                <c:manualLayout>
                  <c:x val="-2.7813537392333002E-2"/>
                  <c:y val="3.225156997364396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39139139139139"/>
                      <c:h val="0.153942903319955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A2-4A97-BD8D-E641E63C0604}"/>
                </c:ext>
              </c:extLst>
            </c:dLbl>
            <c:dLbl>
              <c:idx val="1"/>
              <c:layout>
                <c:manualLayout>
                  <c:x val="-2.3941148201545231E-2"/>
                  <c:y val="-5.641177642924543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A2-4A97-BD8D-E641E63C0604}"/>
                </c:ext>
              </c:extLst>
            </c:dLbl>
            <c:dLbl>
              <c:idx val="2"/>
              <c:layout>
                <c:manualLayout>
                  <c:x val="-9.3896713615023476E-3"/>
                  <c:y val="-0.1097659681775290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A2-4A97-BD8D-E641E63C0604}"/>
                </c:ext>
              </c:extLst>
            </c:dLbl>
            <c:dLbl>
              <c:idx val="3"/>
              <c:layout>
                <c:manualLayout>
                  <c:x val="1.578485083730731E-2"/>
                  <c:y val="-3.054076643998310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A2-4A97-BD8D-E641E63C0604}"/>
                </c:ext>
              </c:extLst>
            </c:dLbl>
            <c:dLbl>
              <c:idx val="4"/>
              <c:layout>
                <c:manualLayout>
                  <c:x val="-7.2804702229123455E-3"/>
                  <c:y val="-4.190477255718608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C8A2-4A97-BD8D-E641E63C0604}"/>
                </c:ext>
              </c:extLst>
            </c:dLbl>
            <c:dLbl>
              <c:idx val="5"/>
              <c:layout>
                <c:manualLayout>
                  <c:x val="0.11611611611611612"/>
                  <c:y val="-1.90476247611922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975B14-7A72-4E5E-9DDB-007ADF437C8A}" type="CATEGORYNAME">
                      <a:rPr lang="en-US">
                        <a:solidFill>
                          <a:srgbClr val="FF9933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[CATEGORY NAME]</a:t>
                    </a:fld>
                    <a:r>
                      <a:rPr lang="en-US">
                        <a:solidFill>
                          <a:srgbClr val="FF9933"/>
                        </a:solidFill>
                      </a:rPr>
                      <a:t> </a:t>
                    </a:r>
                    <a:fld id="{9947E966-0B56-4EED-BAD9-302BE2127024}" type="PERCENTAGE">
                      <a:rPr lang="en-US">
                        <a:solidFill>
                          <a:srgbClr val="FF9933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[PERCENTAGE]</a:t>
                    </a:fld>
                    <a:endParaRPr lang="en-US">
                      <a:solidFill>
                        <a:srgbClr val="FF9933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8A2-4A97-BD8D-E641E63C060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'101-14-11 Communications'!$B$66:$B$71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EQUIPMENT/PROJECTS</c:v>
                </c:pt>
              </c:strCache>
            </c:strRef>
          </c:cat>
          <c:val>
            <c:numRef>
              <c:f>'101-14-11 Communications'!$H$66:$H$71</c:f>
              <c:numCache>
                <c:formatCode>#,##0</c:formatCode>
                <c:ptCount val="6"/>
                <c:pt idx="0">
                  <c:v>216418</c:v>
                </c:pt>
                <c:pt idx="1">
                  <c:v>4000</c:v>
                </c:pt>
                <c:pt idx="2">
                  <c:v>38660</c:v>
                </c:pt>
                <c:pt idx="3">
                  <c:v>74620</c:v>
                </c:pt>
                <c:pt idx="4">
                  <c:v>10000</c:v>
                </c:pt>
                <c:pt idx="5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A2-4A97-BD8D-E641E63C060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4001642924405442"/>
          <c:w val="1"/>
          <c:h val="0.693825809941696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70B-49D7-9162-F6A9C57B94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70B-49D7-9162-F6A9C57B94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70B-49D7-9162-F6A9C57B94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370B-49D7-9162-F6A9C57B94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70B-49D7-9162-F6A9C57B946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70B-49D7-9162-F6A9C57B946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70B-49D7-9162-F6A9C57B946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70B-49D7-9162-F6A9C57B9463}"/>
                </c:ext>
              </c:extLst>
            </c:dLbl>
            <c:dLbl>
              <c:idx val="3"/>
              <c:layout>
                <c:manualLayout>
                  <c:x val="-5.1428571428571435E-2"/>
                  <c:y val="-2.70270270270270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0B-49D7-9162-F6A9C57B9463}"/>
                </c:ext>
              </c:extLst>
            </c:dLbl>
            <c:dLbl>
              <c:idx val="4"/>
              <c:layout>
                <c:manualLayout>
                  <c:x val="-5.7142857142857143E-3"/>
                  <c:y val="-0.20270270270270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0B-49D7-9162-F6A9C57B946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'101-15-10 Mun. Court'!$B$64:$B$68</c:f>
              <c:strCache>
                <c:ptCount val="5"/>
                <c:pt idx="0">
                  <c:v>PERSONNEL</c:v>
                </c:pt>
                <c:pt idx="1">
                  <c:v>SUPPLIES</c:v>
                </c:pt>
                <c:pt idx="2">
                  <c:v>SERVICES</c:v>
                </c:pt>
                <c:pt idx="3">
                  <c:v>MINOR EQUIPMENT/PROJECTS</c:v>
                </c:pt>
                <c:pt idx="4">
                  <c:v>CAPITAL OUTLAY</c:v>
                </c:pt>
              </c:strCache>
            </c:strRef>
          </c:cat>
          <c:val>
            <c:numRef>
              <c:f>'101-15-10 Mun. Court'!$H$64:$H$68</c:f>
              <c:numCache>
                <c:formatCode>#,##0</c:formatCode>
                <c:ptCount val="5"/>
                <c:pt idx="0">
                  <c:v>322699</c:v>
                </c:pt>
                <c:pt idx="1">
                  <c:v>7640</c:v>
                </c:pt>
                <c:pt idx="2">
                  <c:v>38021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0B-49D7-9162-F6A9C57B946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133352</xdr:colOff>
      <xdr:row>0</xdr:row>
      <xdr:rowOff>19050</xdr:rowOff>
    </xdr:from>
    <xdr:to>
      <xdr:col>6</xdr:col>
      <xdr:colOff>581025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3B7B8FA-FF4A-4BB7-8908-7A02AB278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57</xdr:row>
      <xdr:rowOff>142876</xdr:rowOff>
    </xdr:from>
    <xdr:to>
      <xdr:col>7</xdr:col>
      <xdr:colOff>504825</xdr:colOff>
      <xdr:row>73</xdr:row>
      <xdr:rowOff>66676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D65D19-CE3A-4835-94B6-2F90666922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49</xdr:row>
      <xdr:rowOff>104775</xdr:rowOff>
    </xdr:from>
    <xdr:to>
      <xdr:col>7</xdr:col>
      <xdr:colOff>476249</xdr:colOff>
      <xdr:row>68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15E6B9-0561-4AC2-9D70-16CD7C3AB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47</xdr:row>
      <xdr:rowOff>76200</xdr:rowOff>
    </xdr:from>
    <xdr:to>
      <xdr:col>7</xdr:col>
      <xdr:colOff>504825</xdr:colOff>
      <xdr:row>65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77CB27-53D5-485C-9C87-962DA430B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65</xdr:row>
      <xdr:rowOff>85725</xdr:rowOff>
    </xdr:from>
    <xdr:to>
      <xdr:col>7</xdr:col>
      <xdr:colOff>638174</xdr:colOff>
      <xdr:row>83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F1B011-F256-429F-9A66-D260FE7A2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42</xdr:row>
      <xdr:rowOff>66676</xdr:rowOff>
    </xdr:from>
    <xdr:to>
      <xdr:col>7</xdr:col>
      <xdr:colOff>657225</xdr:colOff>
      <xdr:row>61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1DF25D-E034-496F-AE84-7318F4B04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67</xdr:row>
      <xdr:rowOff>66674</xdr:rowOff>
    </xdr:from>
    <xdr:to>
      <xdr:col>7</xdr:col>
      <xdr:colOff>581025</xdr:colOff>
      <xdr:row>86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CF9744-3246-4761-B9A9-5D4493E55A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59</xdr:row>
      <xdr:rowOff>66675</xdr:rowOff>
    </xdr:from>
    <xdr:to>
      <xdr:col>7</xdr:col>
      <xdr:colOff>571500</xdr:colOff>
      <xdr:row>78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2AF007-3AB7-4974-B47C-521A4477F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77</xdr:row>
      <xdr:rowOff>85725</xdr:rowOff>
    </xdr:from>
    <xdr:to>
      <xdr:col>8</xdr:col>
      <xdr:colOff>0</xdr:colOff>
      <xdr:row>93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765ABE-7DA5-4BD5-AB47-37E08A2A2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73</xdr:row>
      <xdr:rowOff>47625</xdr:rowOff>
    </xdr:from>
    <xdr:to>
      <xdr:col>7</xdr:col>
      <xdr:colOff>409575</xdr:colOff>
      <xdr:row>90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E265A7-D538-4B29-8D67-5DA92A4FD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44</xdr:row>
      <xdr:rowOff>95250</xdr:rowOff>
    </xdr:from>
    <xdr:to>
      <xdr:col>7</xdr:col>
      <xdr:colOff>504825</xdr:colOff>
      <xdr:row>62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7BC07E-CDC5-4AFB-BF9A-7EDD5036C7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53</xdr:row>
      <xdr:rowOff>161924</xdr:rowOff>
    </xdr:from>
    <xdr:to>
      <xdr:col>7</xdr:col>
      <xdr:colOff>457200</xdr:colOff>
      <xdr:row>73</xdr:row>
      <xdr:rowOff>66675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8E4A663A-AEAF-4421-9074-B1C00529B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49</xdr:row>
      <xdr:rowOff>76200</xdr:rowOff>
    </xdr:from>
    <xdr:to>
      <xdr:col>7</xdr:col>
      <xdr:colOff>590550</xdr:colOff>
      <xdr:row>65</xdr:row>
      <xdr:rowOff>85725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F754A5-C48D-4F68-8B2B-0275C4A1D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60</xdr:row>
      <xdr:rowOff>66675</xdr:rowOff>
    </xdr:from>
    <xdr:to>
      <xdr:col>7</xdr:col>
      <xdr:colOff>523875</xdr:colOff>
      <xdr:row>78</xdr:row>
      <xdr:rowOff>123825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965F0918-046B-412F-8632-CFDB300C0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52</xdr:row>
      <xdr:rowOff>95250</xdr:rowOff>
    </xdr:from>
    <xdr:to>
      <xdr:col>7</xdr:col>
      <xdr:colOff>638175</xdr:colOff>
      <xdr:row>68</xdr:row>
      <xdr:rowOff>95250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583CDB-D682-42BA-856E-502F47CA6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37</xdr:row>
      <xdr:rowOff>38100</xdr:rowOff>
    </xdr:from>
    <xdr:to>
      <xdr:col>7</xdr:col>
      <xdr:colOff>723899</xdr:colOff>
      <xdr:row>57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B3E9D6-BDF9-4805-BF88-899E9D9FE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20</xdr:row>
      <xdr:rowOff>142875</xdr:rowOff>
    </xdr:from>
    <xdr:to>
      <xdr:col>7</xdr:col>
      <xdr:colOff>561974</xdr:colOff>
      <xdr:row>39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2C5570-5A93-4693-B129-C5F892D59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46</xdr:row>
      <xdr:rowOff>152400</xdr:rowOff>
    </xdr:from>
    <xdr:to>
      <xdr:col>7</xdr:col>
      <xdr:colOff>619125</xdr:colOff>
      <xdr:row>64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383FF9-37D3-4D77-89C5-AF00677A0D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44</xdr:row>
      <xdr:rowOff>76200</xdr:rowOff>
    </xdr:from>
    <xdr:to>
      <xdr:col>7</xdr:col>
      <xdr:colOff>647700</xdr:colOff>
      <xdr:row>61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5180EE-C3C3-4091-8B8F-140DDF5474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7</xdr:col>
      <xdr:colOff>657225</xdr:colOff>
      <xdr:row>64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1D7CF0-21C8-4A6E-B7DC-8F061BFD2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40</xdr:row>
      <xdr:rowOff>142876</xdr:rowOff>
    </xdr:from>
    <xdr:to>
      <xdr:col>7</xdr:col>
      <xdr:colOff>666751</xdr:colOff>
      <xdr:row>60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C715A2-AF49-4627-9091-D1919CE5FC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43</xdr:row>
      <xdr:rowOff>0</xdr:rowOff>
    </xdr:from>
    <xdr:to>
      <xdr:col>7</xdr:col>
      <xdr:colOff>581025</xdr:colOff>
      <xdr:row>57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ED5BDA5-C8D4-45C0-9E29-152FBD25ED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Revenues\Budget%20Gen%20Fund%20Revenues.xlsx" TargetMode="External"/><Relationship Id="rId1" Type="http://schemas.openxmlformats.org/officeDocument/2006/relationships/externalLinkPath" Target="/Finance/Budget/Budget%20New/GF%20Revenues/Budget%20Gen%20Fund%20Revenue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Zoo%20Operations\Zoo%20Budget.xlsx" TargetMode="External"/><Relationship Id="rId1" Type="http://schemas.openxmlformats.org/officeDocument/2006/relationships/externalLinkPath" Target="/Finance/Budget/Budget%20New/GF%20Zoo%20Operations/Zoo%20Budget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W&amp;S%20Depts\Budget%20%20Water%20%20Sewer%20%20Fund.xlsx" TargetMode="External"/><Relationship Id="rId1" Type="http://schemas.openxmlformats.org/officeDocument/2006/relationships/externalLinkPath" Target="/Finance/Budget/Budget%20New/W&amp;S%20Depts/Budget%20%20Water%20%20Sewer%20%20Fund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FY2026_Finance\Olu%20ONLY%20for%20Revised%20Budget\Water%20and%20Sewer%20Draft%207-10-2025.xlsx" TargetMode="External"/><Relationship Id="rId1" Type="http://schemas.openxmlformats.org/officeDocument/2006/relationships/externalLinkPath" Target="/Finance/Budget/Budget%20FY2026_Finance/Olu%20ONLY%20for%20Revised%20Budget/Water%20and%20Sewer%20Draft%207-10-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Public%20Works%20Admin-Streets\Budget%20Street%20%20Admin.xlsx" TargetMode="External"/><Relationship Id="rId1" Type="http://schemas.openxmlformats.org/officeDocument/2006/relationships/externalLinkPath" Target="/Finance/Budget/Budget%20New/GF%20Public%20Works%20Admin-Streets/Budget%20Street%20%20Admin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Garage\Garage%20Budget.xlsx" TargetMode="External"/><Relationship Id="rId1" Type="http://schemas.openxmlformats.org/officeDocument/2006/relationships/externalLinkPath" Target="/Finance/Budget/Budget%20New/GF%20Garage/Garage%20Budg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Parameters.xlsx" TargetMode="External"/><Relationship Id="rId1" Type="http://schemas.openxmlformats.org/officeDocument/2006/relationships/externalLinkPath" Target="/Finance/Budget/Budget%20New/Parameter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Gen%20Gov't%20Admin\Budget%20admin%20legal%20bldg%20pub%20asst.xlsx" TargetMode="External"/><Relationship Id="rId1" Type="http://schemas.openxmlformats.org/officeDocument/2006/relationships/externalLinkPath" Target="/Finance/Budget/Budget%20New/GF%20Gen%20Gov't%20Admin/Budget%20admin%20legal%20bldg%20pub%20ass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Finance\Budget%20Finance.xlsx" TargetMode="External"/><Relationship Id="rId1" Type="http://schemas.openxmlformats.org/officeDocument/2006/relationships/externalLinkPath" Target="/Finance/Budget/Budget%20New/GF%20Finance/Budget%20Finance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Fire%20Operations\FIre%20%20Budget.xlsx" TargetMode="External"/><Relationship Id="rId1" Type="http://schemas.openxmlformats.org/officeDocument/2006/relationships/externalLinkPath" Target="/Finance/Budget/Budget%20New/GF%20Fire%20Operations/FIre%20%20Budget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ososanya\AppData\Local\Microsoft\Windows\INetCache\Content.Outlook\JPG0T4A3\Fire%20Budget%20FY%2026.xlsx" TargetMode="External"/><Relationship Id="rId1" Type="http://schemas.openxmlformats.org/officeDocument/2006/relationships/externalLinkPath" Target="file:///C:\Users\oososanya\AppData\Local\Microsoft\Windows\INetCache\Content.Outlook\JPG0T4A3\Fire%20Budget%20FY%2026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Police\Budget%20Police.xlsm" TargetMode="External"/><Relationship Id="rId1" Type="http://schemas.openxmlformats.org/officeDocument/2006/relationships/externalLinkPath" Target="/Finance/Budget/Budget%20New/GF%20Police/Budget%20Police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Civic%20Center\Budget%20Civic%20Ctr.xlsx" TargetMode="External"/><Relationship Id="rId1" Type="http://schemas.openxmlformats.org/officeDocument/2006/relationships/externalLinkPath" Target="/Finance/Budget/Budget%20New/GF%20Civic%20Center/Budget%20Civic%20Ctr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F%20Parks\Budget%20Parks.xlsx" TargetMode="External"/><Relationship Id="rId1" Type="http://schemas.openxmlformats.org/officeDocument/2006/relationships/externalLinkPath" Target="/Finance/Budget/Budget%20New/GF%20Parks/Budget%20Park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S"/>
      <sheetName val="Revenues Graph"/>
      <sheetName val="Sheet1"/>
    </sheetNames>
    <sheetDataSet>
      <sheetData sheetId="0"/>
      <sheetData sheetId="1">
        <row r="51">
          <cell r="A51" t="str">
            <v>Property Tax</v>
          </cell>
          <cell r="C51">
            <v>7811608</v>
          </cell>
        </row>
        <row r="52">
          <cell r="A52" t="str">
            <v>Sales Tax</v>
          </cell>
          <cell r="C52">
            <v>6660000</v>
          </cell>
        </row>
        <row r="53">
          <cell r="A53" t="str">
            <v>Other Tax</v>
          </cell>
          <cell r="C53">
            <v>36000</v>
          </cell>
        </row>
        <row r="54">
          <cell r="A54" t="str">
            <v>Franchise Fees</v>
          </cell>
          <cell r="C54">
            <v>1130000</v>
          </cell>
        </row>
        <row r="55">
          <cell r="A55" t="str">
            <v>Fines, Fees &amp; Permits</v>
          </cell>
          <cell r="C55">
            <v>1194200</v>
          </cell>
        </row>
        <row r="56">
          <cell r="A56" t="str">
            <v>Charges for Service</v>
          </cell>
          <cell r="C56">
            <v>2113700</v>
          </cell>
        </row>
        <row r="57">
          <cell r="A57" t="str">
            <v>Lease Revenue Twr and land</v>
          </cell>
          <cell r="C57">
            <v>91000</v>
          </cell>
        </row>
        <row r="58">
          <cell r="A58" t="str">
            <v>Grant Revenue</v>
          </cell>
          <cell r="C58">
            <v>0</v>
          </cell>
        </row>
        <row r="59">
          <cell r="A59" t="str">
            <v>Other Revenue</v>
          </cell>
          <cell r="C59">
            <v>0</v>
          </cell>
        </row>
        <row r="60">
          <cell r="A60" t="str">
            <v>Transfers In</v>
          </cell>
          <cell r="C60">
            <v>3436595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6-45"/>
      <sheetName val="01-16-45 Book"/>
      <sheetName val="Sheet1"/>
    </sheetNames>
    <sheetDataSet>
      <sheetData sheetId="0">
        <row r="76">
          <cell r="G76" t="str">
            <v>ACTUAL</v>
          </cell>
        </row>
        <row r="77">
          <cell r="D77">
            <v>2022</v>
          </cell>
          <cell r="E77">
            <v>2023</v>
          </cell>
          <cell r="F77">
            <v>2024</v>
          </cell>
          <cell r="G77">
            <v>2025</v>
          </cell>
          <cell r="H77">
            <v>2026</v>
          </cell>
        </row>
        <row r="87">
          <cell r="G87" t="str">
            <v>ACTUAL</v>
          </cell>
        </row>
        <row r="88">
          <cell r="D88">
            <v>2022</v>
          </cell>
          <cell r="E88">
            <v>2023</v>
          </cell>
          <cell r="F88">
            <v>2024</v>
          </cell>
          <cell r="G88">
            <v>2025</v>
          </cell>
          <cell r="H88">
            <v>2026</v>
          </cell>
        </row>
        <row r="89">
          <cell r="B89" t="str">
            <v>ZOO MAINTENANCE &amp; OPERATIONS</v>
          </cell>
        </row>
        <row r="90">
          <cell r="B90" t="str">
            <v>ZOO LEAD ANIMAL CARE</v>
          </cell>
        </row>
        <row r="91">
          <cell r="B91" t="str">
            <v>ZOO DIRECTOR</v>
          </cell>
        </row>
        <row r="92">
          <cell r="B92" t="str">
            <v>ZOO OPERATIONS MANAGER/HORTICULTURIST</v>
          </cell>
        </row>
        <row r="93">
          <cell r="B93" t="str">
            <v>ZOO ADMINISTRATIVE ASSISTANT</v>
          </cell>
        </row>
        <row r="94">
          <cell r="B94" t="str">
            <v>PROGRAM ANIMAL KEEPER</v>
          </cell>
        </row>
        <row r="95">
          <cell r="B95" t="str">
            <v>ANIMAL CARE STAFFER</v>
          </cell>
        </row>
        <row r="96">
          <cell r="B96" t="str">
            <v>ZOO MAINTENANCE/GROUNDS COORDINATOR</v>
          </cell>
        </row>
        <row r="97">
          <cell r="B97" t="str">
            <v>RETAIL MANAGER</v>
          </cell>
        </row>
        <row r="98">
          <cell r="B98" t="str">
            <v>RETAIL CLERK PTB</v>
          </cell>
        </row>
        <row r="99">
          <cell r="B99" t="str">
            <v xml:space="preserve">RETAIL CLERK FT </v>
          </cell>
        </row>
        <row r="100">
          <cell r="B100" t="str">
            <v>ZOO INTERN</v>
          </cell>
        </row>
        <row r="101">
          <cell r="B101" t="str">
            <v>TOTAL ZOO MAINTENANCE &amp; OPERATIONS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0-19-10"/>
      <sheetName val="60-20-51"/>
      <sheetName val="60-21-52"/>
      <sheetName val="60-21-53"/>
      <sheetName val="60-22-61 "/>
      <sheetName val="60-22-62"/>
      <sheetName val="60-22-63 "/>
      <sheetName val="60-19-10 Book"/>
      <sheetName val="60-20-51 Book"/>
      <sheetName val="60-21-52 Book"/>
      <sheetName val="60-21-53 Book"/>
      <sheetName val="60-22-61 Book"/>
      <sheetName val="60-22-62 Book"/>
      <sheetName val="60-22-63 Book"/>
    </sheetNames>
    <sheetDataSet>
      <sheetData sheetId="0">
        <row r="10">
          <cell r="A10" t="str">
            <v>501-30-10-51101</v>
          </cell>
        </row>
        <row r="57">
          <cell r="D57">
            <v>2022</v>
          </cell>
          <cell r="E57">
            <v>2023</v>
          </cell>
          <cell r="F57">
            <v>2024</v>
          </cell>
          <cell r="G57">
            <v>2025</v>
          </cell>
          <cell r="H57">
            <v>2026</v>
          </cell>
        </row>
      </sheetData>
      <sheetData sheetId="1">
        <row r="10">
          <cell r="A10" t="str">
            <v>501-30-23-51101</v>
          </cell>
        </row>
      </sheetData>
      <sheetData sheetId="2">
        <row r="10">
          <cell r="A10" t="str">
            <v>501-30-24-51101</v>
          </cell>
        </row>
      </sheetData>
      <sheetData sheetId="3">
        <row r="10">
          <cell r="A10" t="str">
            <v>501-30-25-51101</v>
          </cell>
        </row>
      </sheetData>
      <sheetData sheetId="4">
        <row r="10">
          <cell r="A10" t="str">
            <v>501-30-28-51101</v>
          </cell>
        </row>
      </sheetData>
      <sheetData sheetId="5">
        <row r="10">
          <cell r="A10" t="str">
            <v>501-30-26-51101</v>
          </cell>
        </row>
      </sheetData>
      <sheetData sheetId="6">
        <row r="10">
          <cell r="A10" t="str">
            <v>501-30-27-51101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&amp;S Summary"/>
      <sheetName val="W&amp;S Revenue"/>
      <sheetName val="Revenue Graph"/>
      <sheetName val="W &amp; S Division Summary"/>
      <sheetName val="W &amp; S Summary by Category"/>
      <sheetName val="30-10 Adm"/>
      <sheetName val="30-10 Adm H"/>
      <sheetName val="30-22 Cust"/>
      <sheetName val="30-22 Cust H"/>
      <sheetName val="30-23 Dist"/>
      <sheetName val="30-23 Dist H"/>
      <sheetName val="30-24 Prod"/>
      <sheetName val="60-21-52 Prod H"/>
      <sheetName val="30-25 Moss"/>
      <sheetName val="30-25 Moss H"/>
      <sheetName val="30-26 Coll"/>
      <sheetName val="30-26 Coll H"/>
      <sheetName val="30-27 Waste T"/>
      <sheetName val="30-27 Waste T H"/>
      <sheetName val="30-28 Pre-Tr"/>
      <sheetName val="30-28 Pre-T H"/>
      <sheetName val="501-70-99 Non Dept"/>
    </sheetNames>
    <sheetDataSet>
      <sheetData sheetId="0"/>
      <sheetData sheetId="1"/>
      <sheetData sheetId="2"/>
      <sheetData sheetId="3"/>
      <sheetData sheetId="4"/>
      <sheetData sheetId="5">
        <row r="92">
          <cell r="B92" t="str">
            <v>PERSONNEL</v>
          </cell>
          <cell r="H92">
            <v>344994</v>
          </cell>
        </row>
        <row r="93">
          <cell r="B93" t="str">
            <v>SUPPLIES</v>
          </cell>
          <cell r="H93">
            <v>5127</v>
          </cell>
        </row>
        <row r="94">
          <cell r="B94" t="str">
            <v>MAINTENANCE</v>
          </cell>
          <cell r="H94">
            <v>10678</v>
          </cell>
        </row>
        <row r="95">
          <cell r="B95" t="str">
            <v>SERVICES</v>
          </cell>
          <cell r="H95">
            <v>64576</v>
          </cell>
        </row>
        <row r="96">
          <cell r="B96" t="str">
            <v>MINOR EQUIPMENT/PROJECTS</v>
          </cell>
          <cell r="H96">
            <v>0</v>
          </cell>
        </row>
        <row r="97">
          <cell r="B97" t="str">
            <v>CAPITAL OUTLAY</v>
          </cell>
          <cell r="H9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6-10"/>
      <sheetName val="01-16-31"/>
      <sheetName val="01-16-10 BOOK"/>
      <sheetName val="01-16-31 BOOK"/>
    </sheetNames>
    <sheetDataSet>
      <sheetData sheetId="0">
        <row r="38">
          <cell r="D38" t="str">
            <v>ACTUAL</v>
          </cell>
          <cell r="E38" t="str">
            <v>ACTUAL</v>
          </cell>
          <cell r="F38" t="str">
            <v>ACTUAL</v>
          </cell>
          <cell r="G38" t="str">
            <v>BUDGET</v>
          </cell>
          <cell r="H38" t="str">
            <v>ESTIMATED</v>
          </cell>
        </row>
        <row r="45">
          <cell r="D45" t="str">
            <v>ACTUAL</v>
          </cell>
          <cell r="E45" t="str">
            <v>ACTUAL</v>
          </cell>
          <cell r="F45" t="str">
            <v>ACTUAL</v>
          </cell>
          <cell r="G45" t="str">
            <v>PROPOSED</v>
          </cell>
          <cell r="H45" t="str">
            <v>PROPOSED</v>
          </cell>
        </row>
      </sheetData>
      <sheetData sheetId="1">
        <row r="59">
          <cell r="B59" t="str">
            <v>POTHOLE REPAIRS</v>
          </cell>
        </row>
        <row r="60">
          <cell r="B60" t="str">
            <v>STREET CUT REPAIRS</v>
          </cell>
        </row>
        <row r="61">
          <cell r="B61" t="str">
            <v>SIGNS INSTALLED/REPLACED</v>
          </cell>
        </row>
        <row r="62">
          <cell r="B62" t="str">
            <v>DEMOLITIONS</v>
          </cell>
        </row>
        <row r="68">
          <cell r="B68" t="str">
            <v>STREET MAINTENANCE</v>
          </cell>
        </row>
        <row r="69">
          <cell r="B69" t="str">
            <v>STREETS SUPERVISOR</v>
          </cell>
        </row>
        <row r="70">
          <cell r="B70" t="str">
            <v>CREW LEADER</v>
          </cell>
        </row>
        <row r="71">
          <cell r="B71" t="str">
            <v>EQUIPMENT OPERATOR III</v>
          </cell>
        </row>
        <row r="72">
          <cell r="B72" t="str">
            <v>EQUIPMENT OPERATOR II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6-32"/>
      <sheetName val="01-16-32 BOOK"/>
    </sheetNames>
    <sheetDataSet>
      <sheetData sheetId="0">
        <row r="59">
          <cell r="G59" t="str">
            <v>BUDGET</v>
          </cell>
        </row>
        <row r="70">
          <cell r="G70" t="str">
            <v>BUDGET</v>
          </cell>
        </row>
        <row r="73">
          <cell r="B73" t="str">
            <v>GARAGE SUPERVISOR/ELECTRONICS TECHNICIAN</v>
          </cell>
        </row>
        <row r="74">
          <cell r="B74" t="str">
            <v>HEAVY EQUIPMENT MECHANIC</v>
          </cell>
        </row>
        <row r="75">
          <cell r="B75" t="str">
            <v>MECHANIC I</v>
          </cell>
        </row>
        <row r="76">
          <cell r="B76" t="str">
            <v>GARAGE SHOP ATTENDANT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arameters"/>
      <sheetName val="68-23-33"/>
      <sheetName val="68-23-34"/>
      <sheetName val="68-23-37"/>
      <sheetName val="68-23-38"/>
      <sheetName val="68-23-33 Book"/>
      <sheetName val="68-23-34 Book"/>
      <sheetName val="-68-23-37 Book"/>
      <sheetName val="68-23-38 Book"/>
    </sheetNames>
    <sheetDataSet>
      <sheetData sheetId="0">
        <row r="2">
          <cell r="A2" t="str">
            <v>BUDGET 2025-2026</v>
          </cell>
        </row>
        <row r="11">
          <cell r="A11">
            <v>2022</v>
          </cell>
          <cell r="B11">
            <v>2023</v>
          </cell>
          <cell r="C11">
            <v>2024</v>
          </cell>
          <cell r="D11">
            <v>2025</v>
          </cell>
          <cell r="E11">
            <v>2026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0-10"/>
      <sheetName val="01-10-15"/>
      <sheetName val="01-10-19"/>
      <sheetName val="01-10-10 BOOK"/>
      <sheetName val="01-10-15 BOOK"/>
      <sheetName val="01-10-19 BOOK"/>
    </sheetNames>
    <sheetDataSet>
      <sheetData sheetId="0"/>
      <sheetData sheetId="1">
        <row r="18">
          <cell r="B18" t="str">
            <v xml:space="preserve"> ELECTRIC UTILITY SER </v>
          </cell>
        </row>
        <row r="19">
          <cell r="B19" t="str">
            <v xml:space="preserve"> CONTRACTUAL SERVICES </v>
          </cell>
        </row>
        <row r="20">
          <cell r="B20" t="str">
            <v xml:space="preserve"> SOLID WASTE UTILITY  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3-10"/>
      <sheetName val="01-13-10 BOOK"/>
    </sheetNames>
    <sheetDataSet>
      <sheetData sheetId="0">
        <row r="42">
          <cell r="D42">
            <v>2022</v>
          </cell>
          <cell r="E42">
            <v>2023</v>
          </cell>
          <cell r="F42">
            <v>2024</v>
          </cell>
          <cell r="G42">
            <v>2025</v>
          </cell>
          <cell r="H42">
            <v>2026</v>
          </cell>
        </row>
        <row r="51">
          <cell r="D51">
            <v>2022</v>
          </cell>
          <cell r="E51">
            <v>2023</v>
          </cell>
          <cell r="F51">
            <v>2024</v>
          </cell>
          <cell r="G51">
            <v>2025</v>
          </cell>
          <cell r="H51">
            <v>2026</v>
          </cell>
        </row>
        <row r="54">
          <cell r="B54" t="str">
            <v>FINANCE DIRECTOR</v>
          </cell>
          <cell r="D54">
            <v>1</v>
          </cell>
          <cell r="E54">
            <v>1</v>
          </cell>
          <cell r="F54">
            <v>1</v>
          </cell>
          <cell r="G54">
            <v>1</v>
          </cell>
        </row>
        <row r="55">
          <cell r="D55">
            <v>1</v>
          </cell>
          <cell r="E55">
            <v>1</v>
          </cell>
          <cell r="F55">
            <v>1</v>
          </cell>
          <cell r="G55">
            <v>1</v>
          </cell>
        </row>
        <row r="56">
          <cell r="D56">
            <v>1</v>
          </cell>
          <cell r="E56">
            <v>1</v>
          </cell>
          <cell r="F56">
            <v>1</v>
          </cell>
          <cell r="G56">
            <v>1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5-16"/>
      <sheetName val="01-15-23"/>
      <sheetName val="01-15-16 BOOK"/>
      <sheetName val="01-15-23 BOOK"/>
    </sheetNames>
    <sheetDataSet>
      <sheetData sheetId="0"/>
      <sheetData sheetId="1">
        <row r="97">
          <cell r="B97" t="str">
            <v>*Number of Fire Prevention Programs, not number reached</v>
          </cell>
        </row>
        <row r="98">
          <cell r="B98" t="str">
            <v>** Class A Occupancies counted within Fire Marshal office inspections</v>
          </cell>
        </row>
        <row r="102">
          <cell r="B102" t="str">
            <v>FIRE OPERATIONS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5-16"/>
      <sheetName val="01-15-23"/>
      <sheetName val="01-15-16 BOOK"/>
      <sheetName val="01-15-23 BOOK"/>
    </sheetNames>
    <sheetDataSet>
      <sheetData sheetId="0">
        <row r="39">
          <cell r="D39">
            <v>2022</v>
          </cell>
          <cell r="E39">
            <v>2023</v>
          </cell>
          <cell r="F39">
            <v>2024</v>
          </cell>
          <cell r="G39">
            <v>2025</v>
          </cell>
          <cell r="H39">
            <v>2026</v>
          </cell>
        </row>
        <row r="44">
          <cell r="D44">
            <v>2022</v>
          </cell>
          <cell r="E44">
            <v>2023</v>
          </cell>
          <cell r="F44">
            <v>2024</v>
          </cell>
          <cell r="G44">
            <v>2025</v>
          </cell>
          <cell r="H44">
            <v>2026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4-22"/>
      <sheetName val="01-14-22 BOOK"/>
      <sheetName val="sheet"/>
    </sheetNames>
    <sheetDataSet>
      <sheetData sheetId="0">
        <row r="72">
          <cell r="D72">
            <v>2022</v>
          </cell>
          <cell r="E72">
            <v>2023</v>
          </cell>
          <cell r="F72">
            <v>2024</v>
          </cell>
          <cell r="G72">
            <v>2025</v>
          </cell>
          <cell r="H72">
            <v>2026</v>
          </cell>
        </row>
        <row r="73">
          <cell r="B73" t="str">
            <v>CALLS FOR SERVICE (ALL)</v>
          </cell>
        </row>
        <row r="74">
          <cell r="B74" t="str">
            <v>CALLS FOR SERVICE (PD)</v>
          </cell>
        </row>
        <row r="75">
          <cell r="B75" t="str">
            <v>CITATIONS ISSUED (Citations and Warnings)</v>
          </cell>
        </row>
        <row r="76">
          <cell r="B76" t="str">
            <v>ALARMS (Burglary, Robbery)</v>
          </cell>
        </row>
        <row r="77">
          <cell r="B77" t="str">
            <v>DISTURBANCES (Includes Domestic)</v>
          </cell>
        </row>
        <row r="78">
          <cell r="B78" t="str">
            <v>ACCIDENTS (Major, Minor, Hit and Run)</v>
          </cell>
        </row>
        <row r="79">
          <cell r="B79" t="str">
            <v>MURDER</v>
          </cell>
        </row>
        <row r="80">
          <cell r="B80" t="str">
            <v>ROBBERY</v>
          </cell>
        </row>
        <row r="81">
          <cell r="B81" t="str">
            <v>AGGRAVATED ASSAULT</v>
          </cell>
        </row>
        <row r="82">
          <cell r="B82" t="str">
            <v>VEHICLE THEFT</v>
          </cell>
        </row>
        <row r="83">
          <cell r="B83" t="str">
            <v>BURGLARY</v>
          </cell>
        </row>
        <row r="84">
          <cell r="B84" t="str">
            <v>THEFT</v>
          </cell>
        </row>
        <row r="85">
          <cell r="B85" t="str">
            <v>RAPE</v>
          </cell>
        </row>
        <row r="86">
          <cell r="B86" t="str">
            <v>CASES ASSIGNED - CID</v>
          </cell>
        </row>
        <row r="87">
          <cell r="B87" t="str">
            <v>CASES CLEARED - CID (Filed, Exception)</v>
          </cell>
        </row>
        <row r="88">
          <cell r="B88" t="str">
            <v>911 CALLS</v>
          </cell>
        </row>
        <row r="89">
          <cell r="B89" t="str">
            <v>ANIMAL CONTROL CALLS</v>
          </cell>
        </row>
        <row r="98">
          <cell r="D98">
            <v>2022</v>
          </cell>
          <cell r="E98">
            <v>2023</v>
          </cell>
          <cell r="F98">
            <v>2024</v>
          </cell>
          <cell r="G98">
            <v>2025</v>
          </cell>
          <cell r="H98">
            <v>2026</v>
          </cell>
        </row>
        <row r="100">
          <cell r="B100" t="str">
            <v>POLICE CHIEF</v>
          </cell>
        </row>
        <row r="101">
          <cell r="B101" t="str">
            <v>POLICE CAPTAIN</v>
          </cell>
        </row>
        <row r="102">
          <cell r="B102" t="str">
            <v>POLICE SERGEANT</v>
          </cell>
        </row>
        <row r="103">
          <cell r="B103" t="str">
            <v>POLICE SERGEANT CID</v>
          </cell>
        </row>
        <row r="104">
          <cell r="B104" t="str">
            <v>POLICE SERGEANT ADMIN</v>
          </cell>
        </row>
        <row r="105">
          <cell r="B105" t="str">
            <v>POLICE INVESTIGATOR</v>
          </cell>
        </row>
        <row r="106">
          <cell r="B106" t="str">
            <v>POLICE CORPORAL</v>
          </cell>
        </row>
        <row r="107">
          <cell r="B107" t="str">
            <v>POLICE OFFICER</v>
          </cell>
        </row>
        <row r="108">
          <cell r="B108" t="str">
            <v>COMMUNICATIONS SUPERVISOR</v>
          </cell>
        </row>
        <row r="109">
          <cell r="B109" t="str">
            <v>COMMUNICATIONS OPERATOR</v>
          </cell>
        </row>
        <row r="110">
          <cell r="B110" t="str">
            <v>ADMINISTRATIVE ASSISTANT</v>
          </cell>
        </row>
        <row r="111">
          <cell r="B111" t="str">
            <v>RECORDS CLERK</v>
          </cell>
        </row>
        <row r="112">
          <cell r="B112" t="str">
            <v>PROPERTY &amp; EVIDENCE COORD</v>
          </cell>
        </row>
        <row r="113">
          <cell r="B113" t="str">
            <v>PUBLIC SERVICE OFFICERS</v>
          </cell>
        </row>
        <row r="114">
          <cell r="B114" t="str">
            <v xml:space="preserve">ANIMAL CONTROL OFFICER </v>
          </cell>
        </row>
        <row r="115">
          <cell r="B115" t="str">
            <v>BUILDING SERVICES TECHNICIAN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0-43"/>
      <sheetName val="01-10-43 Book"/>
    </sheetNames>
    <sheetDataSet>
      <sheetData sheetId="0">
        <row r="67">
          <cell r="G67" t="str">
            <v>BUDGET</v>
          </cell>
          <cell r="H67" t="str">
            <v>ESTIMATED</v>
          </cell>
        </row>
        <row r="68">
          <cell r="D68">
            <v>2022</v>
          </cell>
          <cell r="E68">
            <v>2023</v>
          </cell>
          <cell r="F68">
            <v>2024</v>
          </cell>
          <cell r="G68">
            <v>2025</v>
          </cell>
          <cell r="H68">
            <v>2026</v>
          </cell>
        </row>
        <row r="78">
          <cell r="D78">
            <v>2022</v>
          </cell>
          <cell r="E78">
            <v>2023</v>
          </cell>
          <cell r="F78">
            <v>2024</v>
          </cell>
          <cell r="G78">
            <v>2025</v>
          </cell>
          <cell r="H78">
            <v>2026</v>
          </cell>
        </row>
        <row r="80">
          <cell r="D80">
            <v>1</v>
          </cell>
          <cell r="E80">
            <v>1</v>
          </cell>
          <cell r="F80">
            <v>1</v>
          </cell>
          <cell r="G80">
            <v>1</v>
          </cell>
        </row>
        <row r="81">
          <cell r="D81">
            <v>1</v>
          </cell>
          <cell r="E81">
            <v>1</v>
          </cell>
          <cell r="F81">
            <v>1</v>
          </cell>
          <cell r="G81">
            <v>2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6-42"/>
      <sheetName val="01-16-42 BOOK"/>
    </sheetNames>
    <sheetDataSet>
      <sheetData sheetId="0">
        <row r="81">
          <cell r="G81" t="str">
            <v>BUDGET</v>
          </cell>
        </row>
        <row r="82">
          <cell r="D82">
            <v>2022</v>
          </cell>
          <cell r="E82">
            <v>2023</v>
          </cell>
          <cell r="F82">
            <v>2024</v>
          </cell>
          <cell r="G82">
            <v>2025</v>
          </cell>
          <cell r="H82">
            <v>2026</v>
          </cell>
        </row>
        <row r="84">
          <cell r="B84" t="str">
            <v>MAINTAIN PARK ACREAGE-DEVELOPED</v>
          </cell>
          <cell r="D84">
            <v>166</v>
          </cell>
          <cell r="E84">
            <v>166</v>
          </cell>
          <cell r="F84">
            <v>166</v>
          </cell>
          <cell r="G84">
            <v>166</v>
          </cell>
        </row>
        <row r="85">
          <cell r="B85" t="str">
            <v>MAINTAIN PARK ACREAGE-UNDEVELOPED</v>
          </cell>
          <cell r="D85">
            <v>104</v>
          </cell>
          <cell r="E85">
            <v>104</v>
          </cell>
          <cell r="F85">
            <v>104</v>
          </cell>
          <cell r="G85">
            <v>104</v>
          </cell>
        </row>
        <row r="86">
          <cell r="B86" t="str">
            <v>PLAYGROUNDS MAINTAINED</v>
          </cell>
          <cell r="D86">
            <v>6</v>
          </cell>
          <cell r="E86">
            <v>6</v>
          </cell>
          <cell r="F86">
            <v>6</v>
          </cell>
          <cell r="G86">
            <v>6</v>
          </cell>
        </row>
        <row r="87">
          <cell r="B87" t="str">
            <v>MAINTENANCE MOWING HOURS</v>
          </cell>
          <cell r="D87">
            <v>4030</v>
          </cell>
          <cell r="E87">
            <v>4000</v>
          </cell>
          <cell r="F87">
            <v>4000</v>
          </cell>
          <cell r="G87">
            <v>4000</v>
          </cell>
        </row>
        <row r="88">
          <cell r="B88" t="str">
            <v>LITTER REMOVAL</v>
          </cell>
          <cell r="D88">
            <v>4800</v>
          </cell>
          <cell r="E88">
            <v>5000</v>
          </cell>
          <cell r="F88">
            <v>5000</v>
          </cell>
          <cell r="G88">
            <v>5000</v>
          </cell>
        </row>
        <row r="89">
          <cell r="B89" t="str">
            <v>PAVILIONS MAINTAINED</v>
          </cell>
          <cell r="D89">
            <v>6</v>
          </cell>
          <cell r="E89">
            <v>8</v>
          </cell>
          <cell r="F89">
            <v>8</v>
          </cell>
          <cell r="G89">
            <v>8</v>
          </cell>
        </row>
        <row r="90">
          <cell r="B90" t="str">
            <v>SOCCER FIELDS MAINTAINED</v>
          </cell>
          <cell r="D90">
            <v>13</v>
          </cell>
          <cell r="E90">
            <v>13</v>
          </cell>
          <cell r="F90">
            <v>13</v>
          </cell>
          <cell r="G90">
            <v>13</v>
          </cell>
        </row>
        <row r="91">
          <cell r="B91" t="str">
            <v>BALL FIELDS MAINTAINED</v>
          </cell>
          <cell r="D91">
            <v>11</v>
          </cell>
          <cell r="E91">
            <v>11</v>
          </cell>
          <cell r="F91">
            <v>11</v>
          </cell>
          <cell r="G91">
            <v>11</v>
          </cell>
        </row>
        <row r="92">
          <cell r="B92" t="str">
            <v>BASKETBALL COURTS MAINTAINED</v>
          </cell>
          <cell r="D92">
            <v>2</v>
          </cell>
          <cell r="E92">
            <v>2</v>
          </cell>
          <cell r="F92">
            <v>2</v>
          </cell>
          <cell r="G92">
            <v>2</v>
          </cell>
        </row>
        <row r="95">
          <cell r="G95" t="str">
            <v>BUDGET</v>
          </cell>
        </row>
        <row r="96">
          <cell r="D96">
            <v>2022</v>
          </cell>
          <cell r="E96">
            <v>2023</v>
          </cell>
          <cell r="F96">
            <v>2024</v>
          </cell>
          <cell r="G96">
            <v>2025</v>
          </cell>
          <cell r="H96">
            <v>2026</v>
          </cell>
        </row>
        <row r="97">
          <cell r="B97" t="str">
            <v>PARKS AND RECREATION OPERATIONS</v>
          </cell>
        </row>
        <row r="98">
          <cell r="B98" t="str">
            <v>PARKS AND RECREATION SUPERINTENDENT</v>
          </cell>
          <cell r="D98">
            <v>1</v>
          </cell>
          <cell r="E98">
            <v>1</v>
          </cell>
          <cell r="F98">
            <v>1</v>
          </cell>
          <cell r="G98">
            <v>1</v>
          </cell>
        </row>
        <row r="99">
          <cell r="B99" t="str">
            <v>RECREATION COORDINATOR</v>
          </cell>
          <cell r="D99">
            <v>1</v>
          </cell>
          <cell r="E99">
            <v>1</v>
          </cell>
          <cell r="F99">
            <v>1</v>
          </cell>
          <cell r="G99">
            <v>1</v>
          </cell>
        </row>
        <row r="100">
          <cell r="B100" t="str">
            <v>CREW LEADER</v>
          </cell>
          <cell r="D100">
            <v>1</v>
          </cell>
          <cell r="E100">
            <v>1</v>
          </cell>
          <cell r="F100">
            <v>1</v>
          </cell>
          <cell r="G100">
            <v>1</v>
          </cell>
        </row>
        <row r="101">
          <cell r="B101" t="str">
            <v>GROUNDS MAINT WKR I</v>
          </cell>
          <cell r="D101">
            <v>2</v>
          </cell>
          <cell r="E101">
            <v>3</v>
          </cell>
          <cell r="F101">
            <v>3</v>
          </cell>
          <cell r="G101">
            <v>3</v>
          </cell>
        </row>
        <row r="102">
          <cell r="B102" t="str">
            <v>GROUNDS MAINT WKR II</v>
          </cell>
          <cell r="D102">
            <v>1</v>
          </cell>
          <cell r="E102">
            <v>1</v>
          </cell>
          <cell r="F102">
            <v>1</v>
          </cell>
          <cell r="G102">
            <v>1</v>
          </cell>
        </row>
        <row r="103">
          <cell r="B103" t="str">
            <v>GROUNDS MAINT WKR III</v>
          </cell>
          <cell r="D103">
            <v>1</v>
          </cell>
          <cell r="E103">
            <v>1</v>
          </cell>
          <cell r="F103">
            <v>1</v>
          </cell>
          <cell r="G103">
            <v>1</v>
          </cell>
        </row>
        <row r="104">
          <cell r="B104" t="str">
            <v>SR GROUNDS MAINT WKR</v>
          </cell>
          <cell r="D104">
            <v>1</v>
          </cell>
          <cell r="E104">
            <v>1</v>
          </cell>
          <cell r="F104">
            <v>1</v>
          </cell>
          <cell r="G104">
            <v>1</v>
          </cell>
        </row>
        <row r="105">
          <cell r="B105" t="str">
            <v>GROUNDS MAINT WKR I T/S</v>
          </cell>
          <cell r="D105">
            <v>2</v>
          </cell>
          <cell r="E105">
            <v>2</v>
          </cell>
          <cell r="F105">
            <v>2</v>
          </cell>
          <cell r="G105">
            <v>2</v>
          </cell>
        </row>
        <row r="106">
          <cell r="B106" t="str">
            <v>POOL MANAGER T/S</v>
          </cell>
          <cell r="D106">
            <v>1</v>
          </cell>
          <cell r="E106">
            <v>1</v>
          </cell>
          <cell r="F106">
            <v>1</v>
          </cell>
          <cell r="G106">
            <v>1</v>
          </cell>
        </row>
        <row r="107">
          <cell r="B107" t="str">
            <v>ASST POOL MANAGER  T/S</v>
          </cell>
          <cell r="D107">
            <v>1</v>
          </cell>
          <cell r="E107">
            <v>1</v>
          </cell>
          <cell r="F107">
            <v>1</v>
          </cell>
          <cell r="G107">
            <v>1</v>
          </cell>
        </row>
        <row r="108">
          <cell r="B108" t="str">
            <v>LIFEGUARDS  T/S</v>
          </cell>
          <cell r="D108">
            <v>30</v>
          </cell>
          <cell r="E108">
            <v>30</v>
          </cell>
          <cell r="F108">
            <v>30</v>
          </cell>
          <cell r="G108">
            <v>30</v>
          </cell>
        </row>
        <row r="109">
          <cell r="B109" t="str">
            <v>TRAIN CONDUCTOR  T/S</v>
          </cell>
          <cell r="D109">
            <v>3</v>
          </cell>
          <cell r="E109">
            <v>3</v>
          </cell>
          <cell r="F109">
            <v>3</v>
          </cell>
          <cell r="G109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4" workbookViewId="0">
      <selection activeCell="I26" sqref="I26"/>
    </sheetView>
  </sheetViews>
  <sheetFormatPr defaultRowHeight="15" x14ac:dyDescent="0.25"/>
  <cols>
    <col min="1" max="1" width="30.5703125" bestFit="1" customWidth="1"/>
    <col min="2" max="2" width="9.7109375" bestFit="1" customWidth="1"/>
    <col min="3" max="4" width="9.28515625" bestFit="1" customWidth="1"/>
    <col min="5" max="5" width="10.42578125" bestFit="1" customWidth="1"/>
    <col min="6" max="6" width="9.85546875" bestFit="1" customWidth="1"/>
  </cols>
  <sheetData>
    <row r="1" spans="1:8" x14ac:dyDescent="0.25">
      <c r="A1" s="237" t="s">
        <v>0</v>
      </c>
      <c r="B1" s="237"/>
      <c r="C1" s="237"/>
      <c r="D1" s="237"/>
      <c r="E1" s="237"/>
      <c r="F1" s="237"/>
      <c r="G1" s="237"/>
    </row>
    <row r="2" spans="1:8" x14ac:dyDescent="0.25">
      <c r="A2" s="237" t="s">
        <v>918</v>
      </c>
      <c r="B2" s="237"/>
      <c r="C2" s="237"/>
      <c r="D2" s="237"/>
      <c r="E2" s="237"/>
      <c r="F2" s="237"/>
      <c r="G2" s="237"/>
    </row>
    <row r="3" spans="1:8" x14ac:dyDescent="0.25">
      <c r="A3" s="237" t="s">
        <v>1</v>
      </c>
      <c r="B3" s="237"/>
      <c r="C3" s="237"/>
      <c r="D3" s="237"/>
      <c r="E3" s="237"/>
      <c r="F3" s="237"/>
      <c r="G3" s="237"/>
    </row>
    <row r="4" spans="1:8" x14ac:dyDescent="0.25">
      <c r="A4" s="1"/>
      <c r="B4" s="1"/>
      <c r="C4" s="1"/>
      <c r="D4" s="1"/>
      <c r="E4" s="1"/>
      <c r="F4" s="1"/>
    </row>
    <row r="5" spans="1:8" x14ac:dyDescent="0.25">
      <c r="A5" s="1"/>
      <c r="B5" s="1"/>
      <c r="C5" s="1"/>
      <c r="D5" s="1"/>
      <c r="E5" s="1"/>
      <c r="F5" s="1"/>
    </row>
    <row r="6" spans="1:8" x14ac:dyDescent="0.25">
      <c r="A6" s="1"/>
      <c r="B6" s="79" t="s">
        <v>865</v>
      </c>
      <c r="C6" s="79" t="s">
        <v>865</v>
      </c>
      <c r="D6" s="79" t="s">
        <v>868</v>
      </c>
      <c r="E6" s="79" t="s">
        <v>868</v>
      </c>
      <c r="F6" s="79" t="s">
        <v>868</v>
      </c>
      <c r="G6" s="79" t="s">
        <v>111</v>
      </c>
    </row>
    <row r="7" spans="1:8" x14ac:dyDescent="0.25">
      <c r="A7" s="1"/>
      <c r="B7" s="79" t="s">
        <v>866</v>
      </c>
      <c r="C7" s="79" t="s">
        <v>867</v>
      </c>
      <c r="D7" s="79" t="s">
        <v>869</v>
      </c>
      <c r="E7" s="79" t="s">
        <v>867</v>
      </c>
      <c r="F7" s="79" t="s">
        <v>866</v>
      </c>
      <c r="G7" s="87" t="s">
        <v>870</v>
      </c>
    </row>
    <row r="8" spans="1:8" ht="15.75" thickBot="1" x14ac:dyDescent="0.3">
      <c r="A8" s="76" t="s">
        <v>2</v>
      </c>
      <c r="B8" s="88" t="s">
        <v>3</v>
      </c>
      <c r="C8" s="88"/>
      <c r="D8" s="88" t="s">
        <v>77</v>
      </c>
      <c r="E8" s="88" t="s">
        <v>872</v>
      </c>
      <c r="F8" s="88" t="s">
        <v>77</v>
      </c>
      <c r="G8" s="88" t="s">
        <v>77</v>
      </c>
    </row>
    <row r="9" spans="1:8" ht="15.75" thickTop="1" x14ac:dyDescent="0.25">
      <c r="A9" s="2" t="s">
        <v>4</v>
      </c>
      <c r="B9" s="5">
        <v>8937778</v>
      </c>
      <c r="C9" s="59">
        <v>8937778</v>
      </c>
      <c r="D9" s="5">
        <f>C38</f>
        <v>10140503.900000006</v>
      </c>
      <c r="E9" s="59">
        <v>10140504</v>
      </c>
      <c r="F9" s="59">
        <v>10140504</v>
      </c>
      <c r="G9" s="59">
        <f>F38</f>
        <v>10490974</v>
      </c>
    </row>
    <row r="10" spans="1:8" ht="15.75" thickBot="1" x14ac:dyDescent="0.3">
      <c r="A10" s="2" t="s">
        <v>5</v>
      </c>
      <c r="B10" s="61">
        <f>'Gen. Fund Rev'!C83</f>
        <v>22908881</v>
      </c>
      <c r="C10" s="5">
        <f>'Gen. Fund Rev'!D83</f>
        <v>26403800.220000006</v>
      </c>
      <c r="D10" s="59">
        <f>'Gen. Fund Rev'!E83</f>
        <v>22473103</v>
      </c>
      <c r="E10" s="59">
        <f>'Gen. Fund Rev'!F83</f>
        <v>16736634.98</v>
      </c>
      <c r="F10" s="61">
        <f>'Gen. Fund Rev'!G83</f>
        <v>24308556</v>
      </c>
      <c r="G10" s="59">
        <f>'Gen. Fund Rev'!H83</f>
        <v>23738914</v>
      </c>
      <c r="H10" s="60"/>
    </row>
    <row r="11" spans="1:8" ht="16.5" thickTop="1" thickBot="1" x14ac:dyDescent="0.3">
      <c r="A11" s="4" t="s">
        <v>6</v>
      </c>
      <c r="B11" s="71">
        <f t="shared" ref="B11:G11" si="0">SUM(B9:B10)</f>
        <v>31846659</v>
      </c>
      <c r="C11" s="6">
        <f t="shared" si="0"/>
        <v>35341578.220000006</v>
      </c>
      <c r="D11" s="6">
        <f t="shared" si="0"/>
        <v>32613606.900000006</v>
      </c>
      <c r="E11" s="6">
        <f t="shared" si="0"/>
        <v>26877138.98</v>
      </c>
      <c r="F11" s="6">
        <f t="shared" si="0"/>
        <v>34449060</v>
      </c>
      <c r="G11" s="6">
        <f t="shared" si="0"/>
        <v>34229888</v>
      </c>
    </row>
    <row r="12" spans="1:8" ht="15.75" thickTop="1" x14ac:dyDescent="0.25">
      <c r="A12" s="2" t="s">
        <v>7</v>
      </c>
      <c r="B12" s="5"/>
      <c r="C12" s="5"/>
      <c r="D12" s="5"/>
      <c r="E12" s="5"/>
      <c r="F12" s="5"/>
      <c r="H12" s="60"/>
    </row>
    <row r="13" spans="1:8" x14ac:dyDescent="0.25">
      <c r="A13" s="2" t="s">
        <v>8</v>
      </c>
      <c r="B13" s="5">
        <f>'101-10-10 Admin'!C40</f>
        <v>790108</v>
      </c>
      <c r="C13" s="5">
        <f>'101-10-10 Admin'!D40</f>
        <v>718290.7200000002</v>
      </c>
      <c r="D13" s="59">
        <f>'101-10-10 Admin'!E40</f>
        <v>764204</v>
      </c>
      <c r="E13" s="59">
        <f>'101-10-10 Admin'!F40</f>
        <v>371990.86</v>
      </c>
      <c r="F13" s="59">
        <f>'101-10-10 Admin'!G40</f>
        <v>753693</v>
      </c>
      <c r="G13" s="59">
        <f>'101-10-10 Admin'!H40</f>
        <v>731729</v>
      </c>
    </row>
    <row r="14" spans="1:8" x14ac:dyDescent="0.25">
      <c r="A14" s="2" t="s">
        <v>10</v>
      </c>
      <c r="B14" s="5">
        <f>'101-10-12 Building Op'!C25</f>
        <v>71244</v>
      </c>
      <c r="C14" s="5">
        <f>'101-10-12 Building Op'!D25</f>
        <v>65065.009999999995</v>
      </c>
      <c r="D14" s="5">
        <f>'101-10-12 Building Op'!E25</f>
        <v>74200</v>
      </c>
      <c r="E14" s="5">
        <f>'101-10-12 Building Op'!F25</f>
        <v>30548.489999999998</v>
      </c>
      <c r="F14" s="5">
        <f>'101-10-12 Building Op'!G25</f>
        <v>74200</v>
      </c>
      <c r="G14" s="59">
        <f>'101-10-12 Building Op'!H25</f>
        <v>83650</v>
      </c>
    </row>
    <row r="15" spans="1:8" x14ac:dyDescent="0.25">
      <c r="A15" s="2" t="s">
        <v>11</v>
      </c>
      <c r="B15" s="5">
        <f>'101-10-80 PA'!C16</f>
        <v>159450</v>
      </c>
      <c r="C15" s="5">
        <f>'101-10-80 PA'!D16</f>
        <v>132050</v>
      </c>
      <c r="D15" s="5">
        <f>'101-10-80 PA'!E16</f>
        <v>159450</v>
      </c>
      <c r="E15" s="5">
        <f>'101-10-80 PA'!F16</f>
        <v>40500</v>
      </c>
      <c r="F15" s="5">
        <f>'101-10-80 PA'!G16</f>
        <v>159450</v>
      </c>
      <c r="G15" s="59">
        <f>'101-10-80 PA'!H16</f>
        <v>167450</v>
      </c>
    </row>
    <row r="16" spans="1:8" x14ac:dyDescent="0.25">
      <c r="A16" s="2" t="s">
        <v>15</v>
      </c>
      <c r="B16" s="5">
        <f>'101-11-10 Finance'!C37</f>
        <v>670490</v>
      </c>
      <c r="C16" s="5">
        <f>'101-11-10 Finance'!D37</f>
        <v>664406.18999999994</v>
      </c>
      <c r="D16" s="5">
        <f>'101-11-10 Finance'!E37</f>
        <v>693780</v>
      </c>
      <c r="E16" s="5">
        <f>'101-11-10 Finance'!F37</f>
        <v>355538.53</v>
      </c>
      <c r="F16" s="5">
        <f>'101-11-10 Finance'!G37</f>
        <v>693780</v>
      </c>
      <c r="G16" s="59">
        <f>'101-11-10 Finance'!H37</f>
        <v>740239</v>
      </c>
    </row>
    <row r="17" spans="1:7" x14ac:dyDescent="0.25">
      <c r="A17" s="2" t="s">
        <v>9</v>
      </c>
      <c r="B17" s="5">
        <f>'101-12-10 HR'!C34</f>
        <v>290748</v>
      </c>
      <c r="C17" s="5">
        <f>'101-12-10 HR'!D34</f>
        <v>284539.14999999991</v>
      </c>
      <c r="D17" s="5">
        <f>'101-12-10 HR'!E34</f>
        <v>306549</v>
      </c>
      <c r="E17" s="5">
        <f>'101-12-10 HR'!F34</f>
        <v>149694.64000000001</v>
      </c>
      <c r="F17" s="5">
        <f>'101-12-10 HR'!G34</f>
        <v>311300</v>
      </c>
      <c r="G17" s="59">
        <f>'101-12-10 HR'!H34</f>
        <v>358044</v>
      </c>
    </row>
    <row r="18" spans="1:7" s="57" customFormat="1" x14ac:dyDescent="0.25">
      <c r="A18" s="58" t="s">
        <v>106</v>
      </c>
      <c r="B18" s="59">
        <f>'101-13-11 IT'!C34</f>
        <v>405029</v>
      </c>
      <c r="C18" s="59">
        <f>'101-13-11 IT'!D34</f>
        <v>401651.90000000008</v>
      </c>
      <c r="D18" s="61">
        <f>'101-13-11 IT'!E34</f>
        <v>489451</v>
      </c>
      <c r="E18" s="61">
        <f>'101-13-11 IT'!F34</f>
        <v>278583.75</v>
      </c>
      <c r="F18" s="59">
        <f>'101-13-11 IT'!G34</f>
        <v>496679</v>
      </c>
      <c r="G18" s="59">
        <f>'101-13-11 IT'!H34</f>
        <v>548634</v>
      </c>
    </row>
    <row r="19" spans="1:7" s="57" customFormat="1" x14ac:dyDescent="0.25">
      <c r="A19" s="58" t="s">
        <v>113</v>
      </c>
      <c r="B19" s="59">
        <f>'101-14-11 Communications'!C33</f>
        <v>0</v>
      </c>
      <c r="C19" s="59">
        <f>'101-14-11 Communications'!D33</f>
        <v>0</v>
      </c>
      <c r="D19" s="59">
        <f>'101-14-11 Communications'!E33</f>
        <v>263940</v>
      </c>
      <c r="E19" s="59">
        <f>'101-14-11 Communications'!F33</f>
        <v>84166.220000000016</v>
      </c>
      <c r="F19" s="59">
        <f>'101-14-11 Communications'!G33</f>
        <v>226587</v>
      </c>
      <c r="G19" s="59">
        <f>'101-14-11 Communications'!H33</f>
        <v>343698</v>
      </c>
    </row>
    <row r="20" spans="1:7" x14ac:dyDescent="0.25">
      <c r="A20" s="54" t="s">
        <v>12</v>
      </c>
      <c r="B20" s="61">
        <f>'101-15-10 Mun. Court'!C30</f>
        <v>318392</v>
      </c>
      <c r="C20" s="5">
        <f>'101-15-10 Mun. Court'!D30</f>
        <v>301402.11000000004</v>
      </c>
      <c r="D20" s="5">
        <f>'101-15-10 Mun. Court'!E30</f>
        <v>344384</v>
      </c>
      <c r="E20" s="5">
        <f>'101-15-10 Mun. Court'!F30</f>
        <v>170342.32</v>
      </c>
      <c r="F20" s="5">
        <f>'101-15-10 Mun. Court'!G30</f>
        <v>339880</v>
      </c>
      <c r="G20" s="59">
        <f>'101-15-10 Mun. Court'!H30</f>
        <v>368360</v>
      </c>
    </row>
    <row r="21" spans="1:7" x14ac:dyDescent="0.25">
      <c r="A21" s="2" t="s">
        <v>23</v>
      </c>
      <c r="B21" s="61">
        <f>'101-16-11 Cemetery'!C48</f>
        <v>324481</v>
      </c>
      <c r="C21" s="5">
        <f>'101-16-11 Cemetery'!D48</f>
        <v>306554.20999999996</v>
      </c>
      <c r="D21" s="5">
        <f>'101-16-11 Cemetery'!E48</f>
        <v>444011</v>
      </c>
      <c r="E21" s="5">
        <f>'101-16-11 Cemetery'!F48</f>
        <v>176565.87000000002</v>
      </c>
      <c r="F21" s="5">
        <f>'101-16-11 Cemetery'!G48</f>
        <v>417974</v>
      </c>
      <c r="G21" s="59">
        <f>'101-16-11 Cemetery'!H48</f>
        <v>542929</v>
      </c>
    </row>
    <row r="22" spans="1:7" x14ac:dyDescent="0.25">
      <c r="A22" s="2" t="s">
        <v>109</v>
      </c>
      <c r="B22" s="5">
        <f>'101-17-13 Code Compliance'!C38</f>
        <v>298699</v>
      </c>
      <c r="C22" s="5">
        <f>'101-17-13 Code Compliance'!D38</f>
        <v>295969.68000000005</v>
      </c>
      <c r="D22" s="5">
        <f>'101-17-13 Code Compliance'!E38</f>
        <v>306894</v>
      </c>
      <c r="E22" s="5">
        <f>'101-17-13 Code Compliance'!F38</f>
        <v>124556.54999999999</v>
      </c>
      <c r="F22" s="5">
        <f>'101-17-13 Code Compliance'!G38</f>
        <v>296713</v>
      </c>
      <c r="G22" s="59">
        <f>'101-17-13 Code Compliance'!H38</f>
        <v>337768</v>
      </c>
    </row>
    <row r="23" spans="1:7" x14ac:dyDescent="0.25">
      <c r="A23" s="2" t="s">
        <v>14</v>
      </c>
      <c r="B23" s="5">
        <f>'101-17-14 P &amp; Z'!C38</f>
        <v>344258</v>
      </c>
      <c r="C23" s="5">
        <f>'101-17-14 P &amp; Z'!D38</f>
        <v>355386.68</v>
      </c>
      <c r="D23" s="5">
        <f>'101-17-14 P &amp; Z'!E38</f>
        <v>424128</v>
      </c>
      <c r="E23" s="5">
        <f>'101-17-14 P &amp; Z'!F38</f>
        <v>202901.90999999997</v>
      </c>
      <c r="F23" s="5">
        <f>'101-17-14 P &amp; Z'!G38</f>
        <v>422119</v>
      </c>
      <c r="G23" s="59">
        <f>'101-17-14 P &amp; Z'!H38</f>
        <v>448637</v>
      </c>
    </row>
    <row r="24" spans="1:7" x14ac:dyDescent="0.25">
      <c r="A24" s="2" t="s">
        <v>18</v>
      </c>
      <c r="B24" s="61">
        <f>'101-18-11 Fire'!C59</f>
        <v>5728573</v>
      </c>
      <c r="C24" s="5">
        <f>'101-18-11 Fire'!D59</f>
        <v>6544223.4099999983</v>
      </c>
      <c r="D24" s="5">
        <f>'101-18-11 Fire'!E59</f>
        <v>5694683</v>
      </c>
      <c r="E24" s="5">
        <f>'101-18-11 Fire'!F59</f>
        <v>2915115.7600000007</v>
      </c>
      <c r="F24" s="5">
        <f>'101-18-11 Fire'!G59</f>
        <v>5701620</v>
      </c>
      <c r="G24" s="59">
        <f>'101-18-11 Fire'!H59</f>
        <v>6048754</v>
      </c>
    </row>
    <row r="25" spans="1:7" x14ac:dyDescent="0.25">
      <c r="A25" s="2" t="s">
        <v>17</v>
      </c>
      <c r="B25" s="5">
        <f>'101-18-15 Emg Mang'!C25</f>
        <v>38277</v>
      </c>
      <c r="C25" s="5">
        <f>'101-18-15 Emg Mang'!D25</f>
        <v>37945.130000000005</v>
      </c>
      <c r="D25" s="5">
        <f>'101-18-15 Emg Mang'!E25</f>
        <v>41090</v>
      </c>
      <c r="E25" s="5">
        <f>'101-18-15 Emg Mang'!F25</f>
        <v>6131.25</v>
      </c>
      <c r="F25" s="5">
        <f>'101-18-15 Emg Mang'!G25</f>
        <v>40736</v>
      </c>
      <c r="G25" s="59">
        <f>'101-18-15 Emg Mang'!H25</f>
        <v>46409</v>
      </c>
    </row>
    <row r="26" spans="1:7" x14ac:dyDescent="0.25">
      <c r="A26" s="2" t="s">
        <v>16</v>
      </c>
      <c r="B26" s="61">
        <f>'101-19-11 Police'!C60</f>
        <v>6781450</v>
      </c>
      <c r="C26" s="5">
        <f>'101-19-11 Police'!D60</f>
        <v>6608936.4600000028</v>
      </c>
      <c r="D26" s="5">
        <f>'101-19-11 Police'!E60</f>
        <v>7543861</v>
      </c>
      <c r="E26" s="5">
        <f>'101-19-11 Police'!F60</f>
        <v>3498472.3800000004</v>
      </c>
      <c r="F26" s="5">
        <f>'101-19-11 Police'!G60</f>
        <v>7298867</v>
      </c>
      <c r="G26" s="59">
        <f>'101-19-11 Police'!H60</f>
        <v>7670841</v>
      </c>
    </row>
    <row r="27" spans="1:7" x14ac:dyDescent="0.25">
      <c r="A27" s="54" t="s">
        <v>13</v>
      </c>
      <c r="B27" s="61">
        <f>'101-20-16 Civic Cnt'!C51</f>
        <v>302386</v>
      </c>
      <c r="C27" s="61">
        <f>'101-20-16 Civic Cnt'!D51</f>
        <v>263754.42000000004</v>
      </c>
      <c r="D27" s="61">
        <f>'101-20-16 Civic Cnt'!E51</f>
        <v>341191</v>
      </c>
      <c r="E27" s="61">
        <f>'101-20-16 Civic Cnt'!F51</f>
        <v>139709.07999999999</v>
      </c>
      <c r="F27" s="61">
        <f>'101-20-16 Civic Cnt'!G51</f>
        <v>327421</v>
      </c>
      <c r="G27" s="61">
        <f>'101-20-16 Civic Cnt'!H51</f>
        <v>353696</v>
      </c>
    </row>
    <row r="28" spans="1:7" x14ac:dyDescent="0.25">
      <c r="A28" s="2" t="s">
        <v>21</v>
      </c>
      <c r="B28" s="61">
        <f>'101-20-17 Parks'!C72</f>
        <v>1356911</v>
      </c>
      <c r="C28" s="5">
        <f>'101-20-17 Parks'!D72</f>
        <v>1153404.73</v>
      </c>
      <c r="D28" s="5">
        <f>'101-20-17 Parks'!E72</f>
        <v>1191768</v>
      </c>
      <c r="E28" s="5">
        <f>'101-20-17 Parks'!F72</f>
        <v>463920.35999999993</v>
      </c>
      <c r="F28" s="5">
        <f>'101-20-17 Parks'!G72</f>
        <v>1191768</v>
      </c>
      <c r="G28" s="59">
        <f>'101-20-17 Parks'!H72</f>
        <v>1211883</v>
      </c>
    </row>
    <row r="29" spans="1:7" x14ac:dyDescent="0.25">
      <c r="A29" s="54" t="s">
        <v>22</v>
      </c>
      <c r="B29" s="61">
        <f>'101-21-11 Zoo'!C66</f>
        <v>1618216</v>
      </c>
      <c r="C29" s="61">
        <f>'101-21-11 Zoo'!D66</f>
        <v>1551773.4100000001</v>
      </c>
      <c r="D29" s="61">
        <f>'101-21-11 Zoo'!E66</f>
        <v>1707775</v>
      </c>
      <c r="E29" s="61">
        <f>'101-21-11 Zoo'!F66</f>
        <v>791077.23000000033</v>
      </c>
      <c r="F29" s="61">
        <f>'101-21-11 Zoo'!G66</f>
        <v>1718200</v>
      </c>
      <c r="G29" s="61">
        <f>'101-21-11 Zoo'!H66</f>
        <v>1832832</v>
      </c>
    </row>
    <row r="30" spans="1:7" s="57" customFormat="1" x14ac:dyDescent="0.25">
      <c r="A30" s="54" t="s">
        <v>1177</v>
      </c>
      <c r="B30" s="61">
        <f>'101-22-11 City Planning'!C39</f>
        <v>0</v>
      </c>
      <c r="C30" s="61">
        <f>'101-22-11 City Planning'!D39</f>
        <v>0</v>
      </c>
      <c r="D30" s="61">
        <f>'101-22-11 City Planning'!E39</f>
        <v>0</v>
      </c>
      <c r="E30" s="61">
        <f>'101-22-11 City Planning'!F39</f>
        <v>0</v>
      </c>
      <c r="F30" s="61">
        <f>'101-22-11 City Planning'!G39</f>
        <v>0</v>
      </c>
      <c r="G30" s="61">
        <f>'101-22-11 City Planning'!H39</f>
        <v>180407</v>
      </c>
    </row>
    <row r="31" spans="1:7" x14ac:dyDescent="0.25">
      <c r="A31" s="2" t="s">
        <v>1162</v>
      </c>
      <c r="B31" s="5">
        <f>'101-30-10 Pub. Work Admin.'!C28</f>
        <v>114225</v>
      </c>
      <c r="C31" s="5">
        <f>'101-30-10 Pub. Work Admin.'!D28</f>
        <v>114602.64999999997</v>
      </c>
      <c r="D31" s="5">
        <f>'101-30-10 Pub. Work Admin.'!E28</f>
        <v>121371</v>
      </c>
      <c r="E31" s="5">
        <f>'101-30-10 Pub. Work Admin.'!F28</f>
        <v>61175.87999999999</v>
      </c>
      <c r="F31" s="5">
        <f>'101-30-10 Pub. Work Admin.'!G28</f>
        <v>119913</v>
      </c>
      <c r="G31" s="59">
        <f>'101-30-10 Pub. Work Admin.'!H28</f>
        <v>125234</v>
      </c>
    </row>
    <row r="32" spans="1:7" x14ac:dyDescent="0.25">
      <c r="A32" s="2" t="s">
        <v>19</v>
      </c>
      <c r="B32" s="5">
        <f>'101-30-20 Streets'!C48</f>
        <v>946016</v>
      </c>
      <c r="C32" s="59">
        <f>'101-30-20 Streets'!D48</f>
        <v>2048927.6500000001</v>
      </c>
      <c r="D32" s="59">
        <f>'101-30-20 Streets'!E48</f>
        <v>1030879</v>
      </c>
      <c r="E32" s="59">
        <f>'101-30-20 Streets'!F48</f>
        <v>407215.32</v>
      </c>
      <c r="F32" s="59">
        <f>'101-30-20 Streets'!G48</f>
        <v>1030879</v>
      </c>
      <c r="G32" s="59">
        <f>'101-30-20 Streets'!H48</f>
        <v>1075488</v>
      </c>
    </row>
    <row r="33" spans="1:10" x14ac:dyDescent="0.25">
      <c r="A33" s="2" t="s">
        <v>20</v>
      </c>
      <c r="B33" s="5">
        <f>'101-50-29 Garage'!C45</f>
        <v>333135</v>
      </c>
      <c r="C33" s="5">
        <f>'101-50-29 Garage'!D45</f>
        <v>335376.97999999992</v>
      </c>
      <c r="D33" s="5">
        <f>'101-50-29 Garage'!E45</f>
        <v>345132</v>
      </c>
      <c r="E33" s="5">
        <f>'101-50-29 Garage'!F45</f>
        <v>181164.26</v>
      </c>
      <c r="F33" s="5">
        <f>'101-50-29 Garage'!G45</f>
        <v>345034</v>
      </c>
      <c r="G33" s="59">
        <f>'101-50-29 Garage'!H45</f>
        <v>356066</v>
      </c>
    </row>
    <row r="34" spans="1:10" ht="15.75" thickBot="1" x14ac:dyDescent="0.3">
      <c r="A34" s="2" t="s">
        <v>24</v>
      </c>
      <c r="B34" s="5">
        <f>'01-50-99 Non-Departmental'!C16</f>
        <v>144033</v>
      </c>
      <c r="C34" s="5">
        <f>'01-50-99 Non-Departmental'!D16</f>
        <v>3016813.83</v>
      </c>
      <c r="D34" s="5">
        <f>'01-50-99 Non-Departmental'!E16</f>
        <v>156000</v>
      </c>
      <c r="E34" s="5">
        <f>'01-50-99 Non-Departmental'!F16</f>
        <v>645</v>
      </c>
      <c r="F34" s="5">
        <f>'01-50-99 Non-Departmental'!G16</f>
        <v>1991273</v>
      </c>
      <c r="G34" s="59">
        <f>'01-50-99 Non-Departmental'!H16</f>
        <v>146000</v>
      </c>
      <c r="H34" s="60"/>
    </row>
    <row r="35" spans="1:10" ht="16.5" thickTop="1" thickBot="1" x14ac:dyDescent="0.3">
      <c r="A35" s="4" t="s">
        <v>25</v>
      </c>
      <c r="B35" s="71">
        <f t="shared" ref="B35:G35" si="1">SUM(B13:B34)</f>
        <v>21036121</v>
      </c>
      <c r="C35" s="6">
        <f t="shared" si="1"/>
        <v>25201074.32</v>
      </c>
      <c r="D35" s="6">
        <f t="shared" si="1"/>
        <v>22444741</v>
      </c>
      <c r="E35" s="6">
        <f t="shared" si="1"/>
        <v>10450015.660000002</v>
      </c>
      <c r="F35" s="6">
        <f t="shared" si="1"/>
        <v>23958086</v>
      </c>
      <c r="G35" s="6">
        <f t="shared" si="1"/>
        <v>23718748</v>
      </c>
      <c r="H35" s="60"/>
    </row>
    <row r="36" spans="1:10" ht="15.75" thickTop="1" x14ac:dyDescent="0.25">
      <c r="B36" s="59" t="s">
        <v>2</v>
      </c>
      <c r="C36" s="59"/>
      <c r="D36" s="61"/>
      <c r="E36" s="61"/>
      <c r="F36" s="61"/>
    </row>
    <row r="37" spans="1:10" x14ac:dyDescent="0.25">
      <c r="B37" s="7"/>
      <c r="C37" s="7"/>
      <c r="D37" s="7"/>
      <c r="E37" s="7"/>
      <c r="F37" s="7"/>
      <c r="J37" s="60"/>
    </row>
    <row r="38" spans="1:10" x14ac:dyDescent="0.25">
      <c r="A38" s="2" t="s">
        <v>26</v>
      </c>
      <c r="B38" s="5">
        <f t="shared" ref="B38:G38" si="2">B11-B35</f>
        <v>10810538</v>
      </c>
      <c r="C38" s="59">
        <f t="shared" si="2"/>
        <v>10140503.900000006</v>
      </c>
      <c r="D38" s="59">
        <f>D11-D35</f>
        <v>10168865.900000006</v>
      </c>
      <c r="E38" s="59">
        <f t="shared" si="2"/>
        <v>16427123.319999998</v>
      </c>
      <c r="F38" s="59">
        <f>F11-F35</f>
        <v>10490974</v>
      </c>
      <c r="G38" s="59">
        <f t="shared" si="2"/>
        <v>10511140</v>
      </c>
    </row>
    <row r="39" spans="1:10" x14ac:dyDescent="0.25">
      <c r="A39" s="2"/>
      <c r="B39" s="5"/>
      <c r="C39" s="5"/>
      <c r="D39" s="5"/>
      <c r="E39" s="5"/>
      <c r="F39" s="5"/>
    </row>
    <row r="40" spans="1:10" x14ac:dyDescent="0.25">
      <c r="A40" s="2"/>
      <c r="B40" s="5"/>
      <c r="C40" s="5"/>
      <c r="D40" s="5"/>
      <c r="E40" s="5"/>
      <c r="F40" s="5"/>
    </row>
    <row r="41" spans="1:10" x14ac:dyDescent="0.25">
      <c r="A41" s="2" t="s">
        <v>27</v>
      </c>
      <c r="B41" s="5"/>
      <c r="C41" s="5"/>
      <c r="D41" s="5"/>
      <c r="E41" s="5"/>
      <c r="F41" s="5"/>
    </row>
    <row r="42" spans="1:10" x14ac:dyDescent="0.25">
      <c r="A42" s="2" t="s">
        <v>28</v>
      </c>
      <c r="B42" s="59">
        <f t="shared" ref="B42:G42" si="3">B38-B9</f>
        <v>1872760</v>
      </c>
      <c r="C42" s="5">
        <f t="shared" si="3"/>
        <v>1202725.900000006</v>
      </c>
      <c r="D42" s="5">
        <f t="shared" si="3"/>
        <v>28362</v>
      </c>
      <c r="E42" s="5">
        <f t="shared" si="3"/>
        <v>6286619.3199999984</v>
      </c>
      <c r="F42" s="5">
        <f t="shared" si="3"/>
        <v>350470</v>
      </c>
      <c r="G42" s="59">
        <f t="shared" si="3"/>
        <v>20166</v>
      </c>
    </row>
  </sheetData>
  <mergeCells count="3">
    <mergeCell ref="A1:G1"/>
    <mergeCell ref="A2:G2"/>
    <mergeCell ref="A3:G3"/>
  </mergeCells>
  <pageMargins left="0.7" right="0.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6"/>
  <sheetViews>
    <sheetView zoomScaleNormal="100" workbookViewId="0">
      <selection activeCell="O20" sqref="O20"/>
    </sheetView>
  </sheetViews>
  <sheetFormatPr defaultRowHeight="15" x14ac:dyDescent="0.25"/>
  <cols>
    <col min="1" max="1" width="13.7109375" customWidth="1"/>
    <col min="2" max="2" width="29.5703125" customWidth="1"/>
    <col min="3" max="3" width="12.42578125" customWidth="1"/>
    <col min="6" max="6" width="10.42578125" bestFit="1" customWidth="1"/>
    <col min="7" max="7" width="9.7109375" bestFit="1" customWidth="1"/>
    <col min="8" max="8" width="10.28515625" bestFit="1" customWidth="1"/>
  </cols>
  <sheetData>
    <row r="1" spans="1:8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 x14ac:dyDescent="0.25">
      <c r="A2" s="245" t="s">
        <v>871</v>
      </c>
      <c r="B2" s="245"/>
      <c r="C2" s="245"/>
      <c r="D2" s="245"/>
      <c r="E2" s="245"/>
      <c r="F2" s="245"/>
      <c r="G2" s="245"/>
      <c r="H2" s="245"/>
    </row>
    <row r="3" spans="1:8" x14ac:dyDescent="0.25">
      <c r="A3" s="245" t="s">
        <v>114</v>
      </c>
      <c r="B3" s="245"/>
      <c r="C3" s="245"/>
      <c r="D3" s="245"/>
      <c r="E3" s="245"/>
      <c r="F3" s="245"/>
      <c r="G3" s="245"/>
      <c r="H3" s="245"/>
    </row>
    <row r="4" spans="1:8" x14ac:dyDescent="0.25">
      <c r="A4" s="1"/>
      <c r="B4" s="1"/>
      <c r="C4" s="1"/>
      <c r="D4" s="1"/>
      <c r="E4" s="1"/>
      <c r="F4" s="1"/>
      <c r="G4" s="1"/>
    </row>
    <row r="5" spans="1:8" x14ac:dyDescent="0.25">
      <c r="A5" s="1" t="s">
        <v>30</v>
      </c>
      <c r="B5" s="1"/>
      <c r="C5" s="75" t="s">
        <v>865</v>
      </c>
      <c r="D5" s="112" t="s">
        <v>865</v>
      </c>
      <c r="E5" s="112" t="s">
        <v>868</v>
      </c>
      <c r="F5" s="112" t="s">
        <v>868</v>
      </c>
      <c r="G5" s="112" t="s">
        <v>868</v>
      </c>
      <c r="H5" s="75" t="s">
        <v>111</v>
      </c>
    </row>
    <row r="6" spans="1:8" x14ac:dyDescent="0.25">
      <c r="A6" s="1" t="s">
        <v>32</v>
      </c>
      <c r="B6" s="1" t="s">
        <v>31</v>
      </c>
      <c r="C6" s="75" t="s">
        <v>866</v>
      </c>
      <c r="D6" s="112" t="s">
        <v>867</v>
      </c>
      <c r="E6" s="112" t="s">
        <v>869</v>
      </c>
      <c r="F6" s="112" t="s">
        <v>867</v>
      </c>
      <c r="G6" s="112" t="s">
        <v>866</v>
      </c>
      <c r="H6" s="1" t="s">
        <v>870</v>
      </c>
    </row>
    <row r="7" spans="1:8" ht="15.75" thickBot="1" x14ac:dyDescent="0.3">
      <c r="A7" s="1" t="s">
        <v>2</v>
      </c>
      <c r="B7" s="1"/>
      <c r="C7" s="76" t="s">
        <v>3</v>
      </c>
      <c r="D7" s="88"/>
      <c r="E7" s="88" t="s">
        <v>77</v>
      </c>
      <c r="F7" s="88" t="s">
        <v>872</v>
      </c>
      <c r="G7" s="88" t="s">
        <v>77</v>
      </c>
      <c r="H7" s="76" t="s">
        <v>77</v>
      </c>
    </row>
    <row r="8" spans="1:8" ht="15.75" thickTop="1" x14ac:dyDescent="0.25">
      <c r="A8" s="3" t="s">
        <v>369</v>
      </c>
      <c r="B8" s="3" t="s">
        <v>283</v>
      </c>
      <c r="C8" s="56">
        <v>0</v>
      </c>
      <c r="D8" s="56">
        <v>0</v>
      </c>
      <c r="E8" s="56">
        <v>134520</v>
      </c>
      <c r="F8" s="56">
        <v>36640.480000000003</v>
      </c>
      <c r="G8" s="56">
        <v>101215</v>
      </c>
      <c r="H8" s="56">
        <v>151653</v>
      </c>
    </row>
    <row r="9" spans="1:8" hidden="1" x14ac:dyDescent="0.25">
      <c r="A9" s="26" t="s">
        <v>370</v>
      </c>
      <c r="B9" s="26" t="s">
        <v>284</v>
      </c>
      <c r="C9" s="49">
        <v>0</v>
      </c>
      <c r="D9" s="29">
        <v>0</v>
      </c>
      <c r="E9" s="29">
        <v>0</v>
      </c>
      <c r="F9" s="29">
        <v>0</v>
      </c>
      <c r="G9" s="29">
        <v>0</v>
      </c>
      <c r="H9" s="49">
        <v>0</v>
      </c>
    </row>
    <row r="10" spans="1:8" s="57" customFormat="1" x14ac:dyDescent="0.25">
      <c r="A10" s="58" t="s">
        <v>376</v>
      </c>
      <c r="B10" s="58" t="s">
        <v>290</v>
      </c>
      <c r="C10" s="49">
        <v>0</v>
      </c>
      <c r="D10" s="49">
        <v>0</v>
      </c>
      <c r="E10" s="49">
        <v>1600</v>
      </c>
      <c r="F10" s="49">
        <v>400.01</v>
      </c>
      <c r="G10" s="49">
        <v>1354</v>
      </c>
      <c r="H10" s="49">
        <v>2200</v>
      </c>
    </row>
    <row r="11" spans="1:8" x14ac:dyDescent="0.25">
      <c r="A11" s="58" t="s">
        <v>371</v>
      </c>
      <c r="B11" s="58" t="s">
        <v>285</v>
      </c>
      <c r="C11" s="49">
        <v>0</v>
      </c>
      <c r="D11" s="61">
        <v>0</v>
      </c>
      <c r="E11" s="61">
        <v>0</v>
      </c>
      <c r="F11" s="61">
        <v>0</v>
      </c>
      <c r="G11" s="61">
        <v>0</v>
      </c>
      <c r="H11" s="49">
        <v>60</v>
      </c>
    </row>
    <row r="12" spans="1:8" s="57" customFormat="1" x14ac:dyDescent="0.25">
      <c r="A12" s="58" t="s">
        <v>372</v>
      </c>
      <c r="B12" s="58" t="s">
        <v>286</v>
      </c>
      <c r="C12" s="49">
        <v>0</v>
      </c>
      <c r="D12" s="61">
        <v>0</v>
      </c>
      <c r="E12" s="61">
        <v>19283</v>
      </c>
      <c r="F12" s="61">
        <v>5124.93</v>
      </c>
      <c r="G12" s="61">
        <v>14177</v>
      </c>
      <c r="H12" s="49">
        <v>21729</v>
      </c>
    </row>
    <row r="13" spans="1:8" s="57" customFormat="1" x14ac:dyDescent="0.25">
      <c r="A13" s="58" t="s">
        <v>373</v>
      </c>
      <c r="B13" s="58" t="s">
        <v>287</v>
      </c>
      <c r="C13" s="49">
        <v>0</v>
      </c>
      <c r="D13" s="61">
        <v>0</v>
      </c>
      <c r="E13" s="61">
        <v>11025</v>
      </c>
      <c r="F13" s="61">
        <v>2644.05</v>
      </c>
      <c r="G13" s="61">
        <v>7851</v>
      </c>
      <c r="H13" s="49">
        <v>12386</v>
      </c>
    </row>
    <row r="14" spans="1:8" x14ac:dyDescent="0.25">
      <c r="A14" s="58" t="s">
        <v>375</v>
      </c>
      <c r="B14" s="58" t="s">
        <v>289</v>
      </c>
      <c r="C14" s="49">
        <v>0</v>
      </c>
      <c r="D14" s="49">
        <v>0</v>
      </c>
      <c r="E14" s="49">
        <v>216</v>
      </c>
      <c r="F14" s="49">
        <v>182.92</v>
      </c>
      <c r="G14" s="49">
        <v>287</v>
      </c>
      <c r="H14" s="49">
        <v>162</v>
      </c>
    </row>
    <row r="15" spans="1:8" x14ac:dyDescent="0.25">
      <c r="A15" s="58" t="s">
        <v>374</v>
      </c>
      <c r="B15" s="58" t="s">
        <v>288</v>
      </c>
      <c r="C15" s="49">
        <v>0</v>
      </c>
      <c r="D15" s="61">
        <v>0</v>
      </c>
      <c r="E15" s="61">
        <v>17837</v>
      </c>
      <c r="F15" s="61">
        <v>12621.72</v>
      </c>
      <c r="G15" s="61">
        <v>12604</v>
      </c>
      <c r="H15" s="49">
        <v>20228</v>
      </c>
    </row>
    <row r="16" spans="1:8" s="57" customFormat="1" x14ac:dyDescent="0.25">
      <c r="A16" s="58" t="s">
        <v>384</v>
      </c>
      <c r="B16" s="58" t="s">
        <v>320</v>
      </c>
      <c r="C16" s="49">
        <v>0</v>
      </c>
      <c r="D16" s="61">
        <v>0</v>
      </c>
      <c r="E16" s="61">
        <v>8000</v>
      </c>
      <c r="F16" s="61">
        <v>2000.05</v>
      </c>
      <c r="G16" s="61">
        <v>5616</v>
      </c>
      <c r="H16" s="49">
        <v>8000</v>
      </c>
    </row>
    <row r="17" spans="1:8" x14ac:dyDescent="0.25">
      <c r="A17" s="9"/>
      <c r="B17" s="9" t="s">
        <v>94</v>
      </c>
      <c r="C17" s="10">
        <f>SUM(C8:C16)</f>
        <v>0</v>
      </c>
      <c r="D17" s="10">
        <f>SUM(D8:D16)</f>
        <v>0</v>
      </c>
      <c r="E17" s="10">
        <f t="shared" ref="E17:F17" si="0">SUM(E8:E16)</f>
        <v>192481</v>
      </c>
      <c r="F17" s="10">
        <f t="shared" si="0"/>
        <v>59614.160000000011</v>
      </c>
      <c r="G17" s="10">
        <f>SUM(G8:G16)</f>
        <v>143104</v>
      </c>
      <c r="H17" s="10">
        <f>SUM(H8:H16)</f>
        <v>216418</v>
      </c>
    </row>
    <row r="18" spans="1:8" s="57" customFormat="1" x14ac:dyDescent="0.25">
      <c r="A18" s="26" t="s">
        <v>891</v>
      </c>
      <c r="B18" s="26" t="s">
        <v>892</v>
      </c>
      <c r="C18" s="18">
        <v>0</v>
      </c>
      <c r="D18" s="18">
        <v>0</v>
      </c>
      <c r="E18" s="18">
        <v>0</v>
      </c>
      <c r="F18" s="18">
        <v>199.99</v>
      </c>
      <c r="G18" s="18">
        <v>0</v>
      </c>
      <c r="H18" s="18">
        <v>0</v>
      </c>
    </row>
    <row r="19" spans="1:8" x14ac:dyDescent="0.25">
      <c r="A19" s="58" t="s">
        <v>377</v>
      </c>
      <c r="B19" s="58" t="s">
        <v>292</v>
      </c>
      <c r="C19" s="49">
        <v>0</v>
      </c>
      <c r="D19" s="49">
        <v>0</v>
      </c>
      <c r="E19" s="49">
        <v>500</v>
      </c>
      <c r="F19" s="49">
        <v>335.94</v>
      </c>
      <c r="G19" s="59">
        <v>2500</v>
      </c>
      <c r="H19" s="49">
        <v>1500</v>
      </c>
    </row>
    <row r="20" spans="1:8" s="57" customFormat="1" x14ac:dyDescent="0.25">
      <c r="A20" s="58" t="s">
        <v>854</v>
      </c>
      <c r="B20" s="58" t="s">
        <v>294</v>
      </c>
      <c r="C20" s="49">
        <v>0</v>
      </c>
      <c r="D20" s="49">
        <v>0</v>
      </c>
      <c r="E20" s="49">
        <v>0</v>
      </c>
      <c r="F20" s="49">
        <v>0</v>
      </c>
      <c r="G20" s="59">
        <v>0</v>
      </c>
      <c r="H20" s="49">
        <v>500</v>
      </c>
    </row>
    <row r="21" spans="1:8" x14ac:dyDescent="0.25">
      <c r="A21" s="58" t="s">
        <v>378</v>
      </c>
      <c r="B21" s="58" t="s">
        <v>300</v>
      </c>
      <c r="C21" s="49">
        <v>0</v>
      </c>
      <c r="D21" s="49">
        <v>0</v>
      </c>
      <c r="E21" s="49">
        <v>1000</v>
      </c>
      <c r="F21" s="49">
        <v>1131.42</v>
      </c>
      <c r="G21" s="49">
        <v>4000</v>
      </c>
      <c r="H21" s="49">
        <v>2000</v>
      </c>
    </row>
    <row r="22" spans="1:8" x14ac:dyDescent="0.25">
      <c r="A22" s="9"/>
      <c r="B22" s="9" t="s">
        <v>88</v>
      </c>
      <c r="C22" s="10">
        <f>SUM(C19:C21)</f>
        <v>0</v>
      </c>
      <c r="D22" s="10">
        <f t="shared" ref="D22" si="1">SUM(D19:D21)</f>
        <v>0</v>
      </c>
      <c r="E22" s="10">
        <f>SUM(E18:E21)</f>
        <v>1500</v>
      </c>
      <c r="F22" s="10">
        <f>SUM(F18:F21)</f>
        <v>1667.3500000000001</v>
      </c>
      <c r="G22" s="10">
        <f>SUM(G18:G21)</f>
        <v>6500</v>
      </c>
      <c r="H22" s="10">
        <f>SUM(H18:H21)</f>
        <v>4000</v>
      </c>
    </row>
    <row r="23" spans="1:8" x14ac:dyDescent="0.25">
      <c r="A23" s="58" t="s">
        <v>379</v>
      </c>
      <c r="B23" s="58" t="s">
        <v>340</v>
      </c>
      <c r="C23" s="61">
        <v>0</v>
      </c>
      <c r="D23" s="59">
        <v>0</v>
      </c>
      <c r="E23" s="59">
        <v>35499</v>
      </c>
      <c r="F23" s="59">
        <v>17379.39</v>
      </c>
      <c r="G23" s="59">
        <v>35499</v>
      </c>
      <c r="H23" s="61">
        <v>38660</v>
      </c>
    </row>
    <row r="24" spans="1:8" x14ac:dyDescent="0.25">
      <c r="A24" s="9"/>
      <c r="B24" s="9" t="s">
        <v>87</v>
      </c>
      <c r="C24" s="10">
        <f>SUM(C23)</f>
        <v>0</v>
      </c>
      <c r="D24" s="10">
        <f t="shared" ref="D24:H24" si="2">SUM(D23)</f>
        <v>0</v>
      </c>
      <c r="E24" s="10">
        <f t="shared" si="2"/>
        <v>35499</v>
      </c>
      <c r="F24" s="10">
        <f t="shared" si="2"/>
        <v>17379.39</v>
      </c>
      <c r="G24" s="10">
        <f>SUM(G23)</f>
        <v>35499</v>
      </c>
      <c r="H24" s="10">
        <f t="shared" si="2"/>
        <v>38660</v>
      </c>
    </row>
    <row r="25" spans="1:8" x14ac:dyDescent="0.25">
      <c r="A25" s="58" t="s">
        <v>380</v>
      </c>
      <c r="B25" s="58" t="s">
        <v>312</v>
      </c>
      <c r="C25" s="49">
        <v>0</v>
      </c>
      <c r="D25" s="49">
        <v>0</v>
      </c>
      <c r="E25" s="49">
        <v>600</v>
      </c>
      <c r="F25" s="49">
        <v>204.33</v>
      </c>
      <c r="G25" s="49">
        <v>3600</v>
      </c>
      <c r="H25" s="49">
        <v>59150</v>
      </c>
    </row>
    <row r="26" spans="1:8" x14ac:dyDescent="0.25">
      <c r="A26" s="58" t="s">
        <v>381</v>
      </c>
      <c r="B26" s="58" t="s">
        <v>315</v>
      </c>
      <c r="C26" s="49">
        <v>0</v>
      </c>
      <c r="D26" s="49">
        <v>0</v>
      </c>
      <c r="E26" s="49">
        <v>4760</v>
      </c>
      <c r="F26" s="49">
        <v>80</v>
      </c>
      <c r="G26" s="49">
        <v>4760</v>
      </c>
      <c r="H26" s="49">
        <v>4570</v>
      </c>
    </row>
    <row r="27" spans="1:8" s="57" customFormat="1" x14ac:dyDescent="0.25">
      <c r="A27" s="58" t="s">
        <v>382</v>
      </c>
      <c r="B27" s="58" t="s">
        <v>316</v>
      </c>
      <c r="C27" s="49">
        <v>0</v>
      </c>
      <c r="D27" s="49">
        <v>0</v>
      </c>
      <c r="E27" s="49">
        <v>15000</v>
      </c>
      <c r="F27" s="49">
        <v>4403.3999999999996</v>
      </c>
      <c r="G27" s="61">
        <v>15000</v>
      </c>
      <c r="H27" s="49">
        <v>0</v>
      </c>
    </row>
    <row r="28" spans="1:8" x14ac:dyDescent="0.25">
      <c r="A28" s="58" t="s">
        <v>383</v>
      </c>
      <c r="B28" s="58" t="s">
        <v>317</v>
      </c>
      <c r="C28" s="49">
        <v>0</v>
      </c>
      <c r="D28" s="61">
        <v>0</v>
      </c>
      <c r="E28" s="61">
        <v>4100</v>
      </c>
      <c r="F28" s="61">
        <v>817.59</v>
      </c>
      <c r="G28" s="61">
        <v>4100</v>
      </c>
      <c r="H28" s="49">
        <v>8900</v>
      </c>
    </row>
    <row r="29" spans="1:8" s="57" customFormat="1" x14ac:dyDescent="0.25">
      <c r="A29" s="58" t="s">
        <v>860</v>
      </c>
      <c r="B29" s="58" t="s">
        <v>861</v>
      </c>
      <c r="C29" s="49">
        <v>0</v>
      </c>
      <c r="D29" s="61">
        <v>0</v>
      </c>
      <c r="E29" s="61">
        <v>0</v>
      </c>
      <c r="F29" s="61">
        <v>0</v>
      </c>
      <c r="G29" s="61">
        <v>4024</v>
      </c>
      <c r="H29" s="49">
        <v>2000</v>
      </c>
    </row>
    <row r="30" spans="1:8" x14ac:dyDescent="0.25">
      <c r="A30" s="9"/>
      <c r="B30" s="9" t="s">
        <v>86</v>
      </c>
      <c r="C30" s="10">
        <f>SUM(C25:C29)</f>
        <v>0</v>
      </c>
      <c r="D30" s="10">
        <f t="shared" ref="D30:H30" si="3">SUM(D25:D29)</f>
        <v>0</v>
      </c>
      <c r="E30" s="10">
        <f t="shared" si="3"/>
        <v>24460</v>
      </c>
      <c r="F30" s="10">
        <f t="shared" si="3"/>
        <v>5505.32</v>
      </c>
      <c r="G30" s="10">
        <f>SUM(G25:G29)</f>
        <v>31484</v>
      </c>
      <c r="H30" s="10">
        <f t="shared" si="3"/>
        <v>74620</v>
      </c>
    </row>
    <row r="31" spans="1:8" x14ac:dyDescent="0.25">
      <c r="A31" s="58" t="s">
        <v>385</v>
      </c>
      <c r="B31" s="58" t="s">
        <v>324</v>
      </c>
      <c r="C31" s="59">
        <v>0</v>
      </c>
      <c r="D31" s="59">
        <v>0</v>
      </c>
      <c r="E31" s="59">
        <v>10000</v>
      </c>
      <c r="F31" s="59">
        <v>0</v>
      </c>
      <c r="G31" s="59">
        <v>10000</v>
      </c>
      <c r="H31" s="59">
        <v>10000</v>
      </c>
    </row>
    <row r="32" spans="1:8" ht="15.75" thickBot="1" x14ac:dyDescent="0.3">
      <c r="A32" s="11"/>
      <c r="B32" s="11" t="s">
        <v>83</v>
      </c>
      <c r="C32" s="12">
        <f>SUM(C31)</f>
        <v>0</v>
      </c>
      <c r="D32" s="12">
        <f t="shared" ref="D32:H32" si="4">SUM(D31)</f>
        <v>0</v>
      </c>
      <c r="E32" s="12">
        <f t="shared" si="4"/>
        <v>10000</v>
      </c>
      <c r="F32" s="12">
        <f t="shared" si="4"/>
        <v>0</v>
      </c>
      <c r="G32" s="12">
        <f>SUM(G31)</f>
        <v>10000</v>
      </c>
      <c r="H32" s="12">
        <f t="shared" si="4"/>
        <v>10000</v>
      </c>
    </row>
    <row r="33" spans="1:9" ht="16.5" thickTop="1" thickBot="1" x14ac:dyDescent="0.3">
      <c r="A33" s="4"/>
      <c r="B33" s="4" t="s">
        <v>963</v>
      </c>
      <c r="C33" s="6">
        <f>SUM(C8:C32)/2</f>
        <v>0</v>
      </c>
      <c r="D33" s="6">
        <f t="shared" ref="D33:H33" si="5">SUM(D8:D32)/2</f>
        <v>0</v>
      </c>
      <c r="E33" s="6">
        <f t="shared" si="5"/>
        <v>263940</v>
      </c>
      <c r="F33" s="6">
        <f t="shared" si="5"/>
        <v>84166.220000000016</v>
      </c>
      <c r="G33" s="6">
        <f>SUM(G8:G32)/2</f>
        <v>226587</v>
      </c>
      <c r="H33" s="6">
        <f t="shared" si="5"/>
        <v>343698</v>
      </c>
    </row>
    <row r="34" spans="1:9" ht="15.75" thickTop="1" x14ac:dyDescent="0.25"/>
    <row r="37" spans="1:9" x14ac:dyDescent="0.25">
      <c r="A37" s="241" t="s">
        <v>0</v>
      </c>
      <c r="B37" s="241"/>
      <c r="C37" s="241"/>
      <c r="D37" s="241"/>
      <c r="E37" s="241"/>
      <c r="F37" s="241"/>
      <c r="G37" s="241"/>
      <c r="H37" s="241"/>
      <c r="I37" s="241"/>
    </row>
    <row r="38" spans="1:9" x14ac:dyDescent="0.25">
      <c r="A38" s="241" t="s">
        <v>871</v>
      </c>
      <c r="B38" s="241"/>
      <c r="C38" s="241"/>
      <c r="D38" s="241"/>
      <c r="E38" s="241"/>
      <c r="F38" s="241"/>
      <c r="G38" s="241"/>
      <c r="H38" s="241"/>
      <c r="I38" s="241"/>
    </row>
    <row r="39" spans="1:9" x14ac:dyDescent="0.25">
      <c r="A39" s="241" t="s">
        <v>114</v>
      </c>
      <c r="B39" s="241"/>
      <c r="C39" s="241"/>
      <c r="D39" s="241"/>
      <c r="E39" s="241"/>
      <c r="F39" s="241"/>
      <c r="G39" s="241"/>
      <c r="H39" s="241"/>
      <c r="I39" s="241"/>
    </row>
    <row r="40" spans="1:9" s="57" customFormat="1" x14ac:dyDescent="0.25">
      <c r="A40" s="122"/>
      <c r="B40" s="122"/>
      <c r="C40" s="122"/>
      <c r="D40" s="122"/>
      <c r="E40" s="122"/>
      <c r="F40" s="122"/>
      <c r="G40" s="122"/>
      <c r="H40" s="122"/>
      <c r="I40" s="122"/>
    </row>
    <row r="41" spans="1:9" x14ac:dyDescent="0.25">
      <c r="A41" s="66"/>
      <c r="B41" s="66"/>
      <c r="C41" s="92"/>
      <c r="D41" s="92"/>
      <c r="E41" s="92"/>
      <c r="F41" s="92"/>
      <c r="G41" s="164"/>
      <c r="H41" s="164"/>
      <c r="I41" s="164"/>
    </row>
    <row r="42" spans="1:9" x14ac:dyDescent="0.25">
      <c r="A42" s="66"/>
      <c r="B42" s="92"/>
      <c r="C42" s="92"/>
      <c r="D42" s="92"/>
      <c r="E42" s="92"/>
      <c r="F42" s="164"/>
      <c r="G42" s="164"/>
      <c r="H42" s="164"/>
      <c r="I42" s="164"/>
    </row>
    <row r="43" spans="1:9" x14ac:dyDescent="0.25">
      <c r="A43" s="66"/>
      <c r="B43" s="66"/>
      <c r="C43" s="92"/>
      <c r="D43" s="92"/>
      <c r="E43" s="92"/>
      <c r="F43" s="92"/>
      <c r="G43" s="164"/>
      <c r="H43" s="164"/>
      <c r="I43" s="164"/>
    </row>
    <row r="44" spans="1:9" x14ac:dyDescent="0.25">
      <c r="A44" s="66"/>
      <c r="B44" s="66"/>
      <c r="C44" s="92"/>
      <c r="D44" s="92"/>
      <c r="E44" s="92"/>
      <c r="F44" s="92"/>
      <c r="G44" s="164"/>
      <c r="H44" s="164"/>
      <c r="I44" s="168"/>
    </row>
    <row r="45" spans="1:9" x14ac:dyDescent="0.25">
      <c r="A45" s="66"/>
      <c r="B45" s="66"/>
      <c r="C45" s="92"/>
      <c r="D45" s="92"/>
      <c r="E45" s="92"/>
      <c r="F45" s="92"/>
      <c r="G45" s="164"/>
      <c r="H45" s="164"/>
      <c r="I45" s="164"/>
    </row>
    <row r="46" spans="1:9" x14ac:dyDescent="0.25">
      <c r="A46" s="66"/>
      <c r="B46" s="92"/>
      <c r="C46" s="92"/>
      <c r="D46" s="92"/>
      <c r="E46" s="92"/>
      <c r="F46" s="164"/>
      <c r="G46" s="164"/>
      <c r="H46" s="164"/>
      <c r="I46" s="164"/>
    </row>
    <row r="47" spans="1:9" x14ac:dyDescent="0.25">
      <c r="A47" s="66"/>
      <c r="B47" s="92"/>
      <c r="C47" s="92"/>
      <c r="D47" s="92"/>
      <c r="E47" s="92"/>
      <c r="F47" s="164"/>
      <c r="G47" s="164"/>
      <c r="H47" s="164"/>
      <c r="I47" s="164"/>
    </row>
    <row r="48" spans="1:9" x14ac:dyDescent="0.25">
      <c r="A48" s="66"/>
      <c r="B48" s="92"/>
      <c r="C48" s="92"/>
      <c r="D48" s="92"/>
      <c r="E48" s="92"/>
      <c r="F48" s="164"/>
      <c r="G48" s="164"/>
      <c r="H48" s="164"/>
      <c r="I48" s="164"/>
    </row>
    <row r="49" spans="1:9" x14ac:dyDescent="0.25">
      <c r="A49" s="66"/>
      <c r="B49" s="92"/>
      <c r="C49" s="92"/>
      <c r="D49" s="92"/>
      <c r="E49" s="92"/>
      <c r="F49" s="164"/>
      <c r="G49" s="164"/>
      <c r="H49" s="164"/>
      <c r="I49" s="164"/>
    </row>
    <row r="50" spans="1:9" x14ac:dyDescent="0.25">
      <c r="A50" s="66"/>
      <c r="B50" s="92"/>
      <c r="C50" s="92"/>
      <c r="D50" s="92"/>
      <c r="E50" s="92"/>
      <c r="F50" s="164"/>
      <c r="G50" s="164"/>
      <c r="H50" s="164"/>
      <c r="I50" s="164"/>
    </row>
    <row r="51" spans="1:9" x14ac:dyDescent="0.25">
      <c r="A51" s="66"/>
      <c r="B51" s="92"/>
      <c r="C51" s="92"/>
      <c r="D51" s="92"/>
      <c r="E51" s="92"/>
      <c r="F51" s="164"/>
      <c r="G51" s="164"/>
      <c r="H51" s="164"/>
      <c r="I51" s="164"/>
    </row>
    <row r="52" spans="1:9" x14ac:dyDescent="0.25">
      <c r="A52" s="66"/>
      <c r="B52" s="92"/>
      <c r="C52" s="92"/>
      <c r="D52" s="92"/>
      <c r="E52" s="92"/>
      <c r="F52" s="164"/>
      <c r="G52" s="164"/>
      <c r="H52" s="164"/>
      <c r="I52" s="164"/>
    </row>
    <row r="53" spans="1:9" x14ac:dyDescent="0.25">
      <c r="A53" s="66"/>
      <c r="B53" s="92"/>
      <c r="C53" s="92"/>
      <c r="D53" s="92"/>
      <c r="E53" s="92"/>
      <c r="F53" s="164"/>
      <c r="G53" s="164"/>
      <c r="H53" s="164"/>
      <c r="I53" s="164"/>
    </row>
    <row r="54" spans="1:9" x14ac:dyDescent="0.25">
      <c r="A54" s="66"/>
      <c r="B54" s="92"/>
      <c r="C54" s="92"/>
      <c r="D54" s="92"/>
      <c r="E54" s="92"/>
      <c r="F54" s="164"/>
      <c r="G54" s="164"/>
      <c r="H54" s="164"/>
      <c r="I54" s="164"/>
    </row>
    <row r="55" spans="1:9" x14ac:dyDescent="0.25">
      <c r="A55" s="66"/>
      <c r="B55" s="92"/>
      <c r="C55" s="92"/>
      <c r="D55" s="92"/>
      <c r="E55" s="92"/>
      <c r="F55" s="164"/>
      <c r="G55" s="164"/>
      <c r="H55" s="164"/>
      <c r="I55" s="164"/>
    </row>
    <row r="56" spans="1:9" x14ac:dyDescent="0.25">
      <c r="A56" s="66"/>
      <c r="B56" s="92"/>
      <c r="C56" s="92"/>
      <c r="D56" s="92"/>
      <c r="E56" s="92"/>
      <c r="F56" s="164"/>
      <c r="G56" s="164"/>
      <c r="H56" s="164"/>
      <c r="I56" s="164"/>
    </row>
    <row r="57" spans="1:9" x14ac:dyDescent="0.25">
      <c r="A57" s="66"/>
      <c r="B57" s="92"/>
      <c r="C57" s="92"/>
      <c r="D57" s="92"/>
      <c r="E57" s="92"/>
      <c r="F57" s="164"/>
      <c r="G57" s="164"/>
      <c r="H57" s="164"/>
      <c r="I57" s="164"/>
    </row>
    <row r="58" spans="1:9" x14ac:dyDescent="0.25">
      <c r="A58" s="66"/>
      <c r="B58" s="92"/>
      <c r="C58" s="92"/>
      <c r="D58" s="92"/>
      <c r="E58" s="92"/>
      <c r="F58" s="164"/>
      <c r="G58" s="164"/>
      <c r="H58" s="164"/>
      <c r="I58" s="164"/>
    </row>
    <row r="59" spans="1:9" x14ac:dyDescent="0.25">
      <c r="A59" s="66"/>
      <c r="B59" s="92"/>
      <c r="C59" s="92"/>
      <c r="D59" s="92"/>
      <c r="E59" s="92"/>
      <c r="F59" s="164"/>
      <c r="G59" s="164"/>
      <c r="H59" s="164"/>
      <c r="I59" s="164"/>
    </row>
    <row r="60" spans="1:9" x14ac:dyDescent="0.25">
      <c r="A60" s="66"/>
      <c r="B60" s="92"/>
      <c r="C60" s="92"/>
      <c r="D60" s="92"/>
      <c r="E60" s="92"/>
      <c r="F60" s="164"/>
      <c r="G60" s="164"/>
      <c r="H60" s="164"/>
      <c r="I60" s="164"/>
    </row>
    <row r="61" spans="1:9" ht="15.75" thickBot="1" x14ac:dyDescent="0.3">
      <c r="A61" s="66"/>
      <c r="B61" s="92"/>
      <c r="C61" s="92"/>
      <c r="D61" s="92"/>
      <c r="E61" s="92"/>
      <c r="F61" s="164"/>
      <c r="G61" s="164"/>
      <c r="H61" s="164"/>
      <c r="I61" s="164"/>
    </row>
    <row r="62" spans="1:9" ht="16.5" thickTop="1" thickBot="1" x14ac:dyDescent="0.3">
      <c r="A62" s="238" t="s">
        <v>939</v>
      </c>
      <c r="B62" s="239"/>
      <c r="C62" s="239"/>
      <c r="D62" s="239"/>
      <c r="E62" s="239"/>
      <c r="F62" s="239"/>
      <c r="G62" s="239"/>
      <c r="H62" s="240"/>
      <c r="I62" s="106"/>
    </row>
    <row r="63" spans="1:9" ht="15.75" thickTop="1" x14ac:dyDescent="0.25">
      <c r="A63" s="66"/>
      <c r="B63" s="96"/>
      <c r="C63" s="118" t="s">
        <v>865</v>
      </c>
      <c r="D63" s="126" t="s">
        <v>865</v>
      </c>
      <c r="E63" s="126" t="s">
        <v>868</v>
      </c>
      <c r="F63" s="126" t="s">
        <v>868</v>
      </c>
      <c r="G63" s="126" t="s">
        <v>868</v>
      </c>
      <c r="H63" s="118" t="s">
        <v>111</v>
      </c>
      <c r="I63" s="106"/>
    </row>
    <row r="64" spans="1:9" x14ac:dyDescent="0.25">
      <c r="A64" s="66"/>
      <c r="B64" s="96"/>
      <c r="C64" s="118" t="s">
        <v>866</v>
      </c>
      <c r="D64" s="126" t="s">
        <v>867</v>
      </c>
      <c r="E64" s="126" t="s">
        <v>869</v>
      </c>
      <c r="F64" s="126" t="s">
        <v>867</v>
      </c>
      <c r="G64" s="126" t="s">
        <v>866</v>
      </c>
      <c r="H64" s="1" t="s">
        <v>870</v>
      </c>
      <c r="I64" s="106"/>
    </row>
    <row r="65" spans="1:9" ht="15.75" thickBot="1" x14ac:dyDescent="0.3">
      <c r="A65" s="66"/>
      <c r="B65" s="97" t="s">
        <v>940</v>
      </c>
      <c r="C65" s="76" t="s">
        <v>3</v>
      </c>
      <c r="D65" s="88"/>
      <c r="E65" s="88" t="s">
        <v>77</v>
      </c>
      <c r="F65" s="88" t="s">
        <v>872</v>
      </c>
      <c r="G65" s="88" t="s">
        <v>77</v>
      </c>
      <c r="H65" s="76" t="s">
        <v>77</v>
      </c>
      <c r="I65" s="100"/>
    </row>
    <row r="66" spans="1:9" ht="15.75" thickTop="1" x14ac:dyDescent="0.25">
      <c r="A66" s="66"/>
      <c r="B66" s="66" t="s">
        <v>941</v>
      </c>
      <c r="C66" s="92">
        <f>C17</f>
        <v>0</v>
      </c>
      <c r="D66" s="92">
        <f t="shared" ref="D66:H66" si="6">D17</f>
        <v>0</v>
      </c>
      <c r="E66" s="92">
        <f t="shared" si="6"/>
        <v>192481</v>
      </c>
      <c r="F66" s="92">
        <f t="shared" si="6"/>
        <v>59614.160000000011</v>
      </c>
      <c r="G66" s="92">
        <f t="shared" si="6"/>
        <v>143104</v>
      </c>
      <c r="H66" s="92">
        <f t="shared" si="6"/>
        <v>216418</v>
      </c>
      <c r="I66" s="100"/>
    </row>
    <row r="67" spans="1:9" x14ac:dyDescent="0.25">
      <c r="A67" s="66"/>
      <c r="B67" s="66" t="s">
        <v>79</v>
      </c>
      <c r="C67" s="92">
        <f>C22</f>
        <v>0</v>
      </c>
      <c r="D67" s="92">
        <f t="shared" ref="D67:H67" si="7">D22</f>
        <v>0</v>
      </c>
      <c r="E67" s="92">
        <f t="shared" si="7"/>
        <v>1500</v>
      </c>
      <c r="F67" s="92">
        <f t="shared" si="7"/>
        <v>1667.3500000000001</v>
      </c>
      <c r="G67" s="92">
        <f t="shared" si="7"/>
        <v>6500</v>
      </c>
      <c r="H67" s="92">
        <f t="shared" si="7"/>
        <v>4000</v>
      </c>
      <c r="I67" s="100"/>
    </row>
    <row r="68" spans="1:9" x14ac:dyDescent="0.25">
      <c r="A68" s="66"/>
      <c r="B68" s="66" t="s">
        <v>80</v>
      </c>
      <c r="C68" s="92">
        <f>C24</f>
        <v>0</v>
      </c>
      <c r="D68" s="92">
        <f t="shared" ref="D68:H68" si="8">D24</f>
        <v>0</v>
      </c>
      <c r="E68" s="92">
        <f t="shared" si="8"/>
        <v>35499</v>
      </c>
      <c r="F68" s="92">
        <f t="shared" si="8"/>
        <v>17379.39</v>
      </c>
      <c r="G68" s="92">
        <f t="shared" si="8"/>
        <v>35499</v>
      </c>
      <c r="H68" s="92">
        <f t="shared" si="8"/>
        <v>38660</v>
      </c>
      <c r="I68" s="100"/>
    </row>
    <row r="69" spans="1:9" x14ac:dyDescent="0.25">
      <c r="A69" s="66"/>
      <c r="B69" s="66" t="s">
        <v>81</v>
      </c>
      <c r="C69" s="92">
        <f>C30</f>
        <v>0</v>
      </c>
      <c r="D69" s="92">
        <f t="shared" ref="D69:H69" si="9">D30</f>
        <v>0</v>
      </c>
      <c r="E69" s="92">
        <f t="shared" si="9"/>
        <v>24460</v>
      </c>
      <c r="F69" s="92">
        <f t="shared" si="9"/>
        <v>5505.32</v>
      </c>
      <c r="G69" s="92">
        <f t="shared" si="9"/>
        <v>31484</v>
      </c>
      <c r="H69" s="92">
        <f t="shared" si="9"/>
        <v>74620</v>
      </c>
      <c r="I69" s="100"/>
    </row>
    <row r="70" spans="1:9" x14ac:dyDescent="0.25">
      <c r="A70" s="66"/>
      <c r="B70" s="66" t="s">
        <v>964</v>
      </c>
      <c r="C70" s="92">
        <f>C32</f>
        <v>0</v>
      </c>
      <c r="D70" s="92">
        <f t="shared" ref="D70:H70" si="10">D32</f>
        <v>0</v>
      </c>
      <c r="E70" s="92">
        <f t="shared" si="10"/>
        <v>10000</v>
      </c>
      <c r="F70" s="92">
        <f t="shared" si="10"/>
        <v>0</v>
      </c>
      <c r="G70" s="92">
        <f t="shared" si="10"/>
        <v>10000</v>
      </c>
      <c r="H70" s="92">
        <f t="shared" si="10"/>
        <v>10000</v>
      </c>
      <c r="I70" s="100"/>
    </row>
    <row r="71" spans="1:9" ht="15.75" thickBot="1" x14ac:dyDescent="0.3">
      <c r="A71" s="66"/>
      <c r="B71" s="66" t="s">
        <v>1001</v>
      </c>
      <c r="C71" s="92">
        <v>0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100"/>
    </row>
    <row r="72" spans="1:9" ht="16.5" thickTop="1" thickBot="1" x14ac:dyDescent="0.3">
      <c r="A72" s="66"/>
      <c r="B72" s="98" t="s">
        <v>78</v>
      </c>
      <c r="C72" s="130">
        <f t="shared" ref="C72:H72" si="11">SUM(C66:C71)</f>
        <v>0</v>
      </c>
      <c r="D72" s="130">
        <f t="shared" si="11"/>
        <v>0</v>
      </c>
      <c r="E72" s="130">
        <f t="shared" si="11"/>
        <v>263940</v>
      </c>
      <c r="F72" s="130">
        <f t="shared" si="11"/>
        <v>84166.22</v>
      </c>
      <c r="G72" s="130">
        <f t="shared" si="11"/>
        <v>226587</v>
      </c>
      <c r="H72" s="130">
        <f t="shared" si="11"/>
        <v>343698</v>
      </c>
      <c r="I72" s="100"/>
    </row>
    <row r="73" spans="1:9" ht="16.5" thickTop="1" thickBot="1" x14ac:dyDescent="0.3">
      <c r="A73" s="85"/>
      <c r="B73" s="100"/>
      <c r="C73" s="100"/>
      <c r="D73" s="100"/>
      <c r="E73" s="100"/>
      <c r="F73" s="100"/>
      <c r="G73" s="100"/>
      <c r="H73" s="164"/>
      <c r="I73" s="100"/>
    </row>
    <row r="74" spans="1:9" ht="16.5" thickTop="1" thickBot="1" x14ac:dyDescent="0.3">
      <c r="A74" s="238" t="s">
        <v>943</v>
      </c>
      <c r="B74" s="239"/>
      <c r="C74" s="239"/>
      <c r="D74" s="239"/>
      <c r="E74" s="239"/>
      <c r="F74" s="239"/>
      <c r="G74" s="239"/>
      <c r="H74" s="240"/>
      <c r="I74" s="100"/>
    </row>
    <row r="75" spans="1:9" ht="15.75" thickTop="1" x14ac:dyDescent="0.25">
      <c r="A75" s="96"/>
      <c r="B75" s="101"/>
      <c r="C75" s="101"/>
      <c r="D75" s="101" t="s">
        <v>867</v>
      </c>
      <c r="E75" s="101" t="s">
        <v>867</v>
      </c>
      <c r="F75" s="101" t="s">
        <v>867</v>
      </c>
      <c r="G75" s="101" t="s">
        <v>944</v>
      </c>
      <c r="H75" s="101" t="s">
        <v>870</v>
      </c>
      <c r="I75" s="100"/>
    </row>
    <row r="76" spans="1:9" ht="15.75" thickBot="1" x14ac:dyDescent="0.3">
      <c r="A76" s="144"/>
      <c r="B76" s="102"/>
      <c r="C76" s="169"/>
      <c r="D76" s="169">
        <v>2022</v>
      </c>
      <c r="E76" s="169">
        <v>2023</v>
      </c>
      <c r="F76" s="169">
        <v>2024</v>
      </c>
      <c r="G76" s="169">
        <v>2025</v>
      </c>
      <c r="H76" s="169">
        <v>2026</v>
      </c>
      <c r="I76" s="100"/>
    </row>
    <row r="77" spans="1:9" ht="15.75" thickTop="1" x14ac:dyDescent="0.25">
      <c r="A77" s="65" t="s">
        <v>1006</v>
      </c>
      <c r="B77" s="65"/>
      <c r="C77" s="65"/>
      <c r="D77" s="65"/>
      <c r="E77" s="65"/>
      <c r="F77" s="65">
        <v>23</v>
      </c>
      <c r="G77" s="65">
        <v>25</v>
      </c>
      <c r="H77" s="164">
        <v>25</v>
      </c>
      <c r="I77" s="100"/>
    </row>
    <row r="78" spans="1:9" x14ac:dyDescent="0.25">
      <c r="A78" s="65" t="s">
        <v>1007</v>
      </c>
      <c r="B78" s="65"/>
      <c r="C78" s="65"/>
      <c r="D78" s="65"/>
      <c r="E78" s="65"/>
      <c r="F78" s="65">
        <v>20</v>
      </c>
      <c r="G78" s="65">
        <v>25</v>
      </c>
      <c r="H78" s="164">
        <v>25</v>
      </c>
      <c r="I78" s="100"/>
    </row>
    <row r="79" spans="1:9" x14ac:dyDescent="0.25">
      <c r="A79" s="65" t="s">
        <v>1008</v>
      </c>
      <c r="B79" s="65"/>
      <c r="C79" s="65"/>
      <c r="D79" s="65"/>
      <c r="E79" s="65"/>
      <c r="F79" s="65">
        <v>14</v>
      </c>
      <c r="G79" s="65">
        <v>20</v>
      </c>
      <c r="H79" s="164">
        <v>20</v>
      </c>
      <c r="I79" s="100"/>
    </row>
    <row r="80" spans="1:9" x14ac:dyDescent="0.25">
      <c r="A80" s="65" t="s">
        <v>1009</v>
      </c>
      <c r="B80" s="65"/>
      <c r="C80" s="65"/>
      <c r="D80" s="65"/>
      <c r="E80" s="65"/>
      <c r="F80" s="65">
        <v>63</v>
      </c>
      <c r="G80" s="65">
        <v>65</v>
      </c>
      <c r="H80" s="164">
        <v>65</v>
      </c>
      <c r="I80" s="100"/>
    </row>
    <row r="81" spans="1:9" x14ac:dyDescent="0.25">
      <c r="A81" s="65" t="s">
        <v>1010</v>
      </c>
      <c r="B81" s="65"/>
      <c r="C81" s="65"/>
      <c r="D81" s="65"/>
      <c r="E81" s="65"/>
      <c r="F81" s="65"/>
      <c r="G81" s="65">
        <v>1000</v>
      </c>
      <c r="H81" s="164">
        <v>5000</v>
      </c>
      <c r="I81" s="100"/>
    </row>
    <row r="82" spans="1:9" x14ac:dyDescent="0.25">
      <c r="A82" s="65" t="s">
        <v>1011</v>
      </c>
      <c r="B82" s="65"/>
      <c r="C82" s="65"/>
      <c r="D82" s="65"/>
      <c r="E82" s="65"/>
      <c r="F82" s="65">
        <v>311682</v>
      </c>
      <c r="G82" s="65">
        <v>500000</v>
      </c>
      <c r="H82" s="164">
        <v>500000</v>
      </c>
      <c r="I82" s="100"/>
    </row>
    <row r="83" spans="1:9" x14ac:dyDescent="0.25">
      <c r="A83" s="65" t="s">
        <v>1012</v>
      </c>
      <c r="B83" s="65"/>
      <c r="C83" s="65"/>
      <c r="D83" s="65"/>
      <c r="E83" s="65"/>
      <c r="F83" s="65">
        <v>225</v>
      </c>
      <c r="G83" s="65">
        <v>300</v>
      </c>
      <c r="H83" s="164">
        <v>300</v>
      </c>
      <c r="I83" s="104"/>
    </row>
    <row r="84" spans="1:9" x14ac:dyDescent="0.25">
      <c r="A84" s="65" t="s">
        <v>1013</v>
      </c>
      <c r="B84" s="65"/>
      <c r="C84" s="65"/>
      <c r="D84" s="65"/>
      <c r="E84" s="65"/>
      <c r="F84" s="65">
        <v>4576</v>
      </c>
      <c r="G84" s="65">
        <v>15000</v>
      </c>
      <c r="H84" s="164">
        <v>15000</v>
      </c>
      <c r="I84" s="104"/>
    </row>
    <row r="85" spans="1:9" x14ac:dyDescent="0.25">
      <c r="A85" s="65" t="s">
        <v>1014</v>
      </c>
      <c r="B85" s="65"/>
      <c r="C85" s="65"/>
      <c r="D85" s="65"/>
      <c r="E85" s="65"/>
      <c r="F85" s="65">
        <v>120</v>
      </c>
      <c r="G85" s="65">
        <v>200</v>
      </c>
      <c r="H85" s="164">
        <v>200</v>
      </c>
      <c r="I85" s="104"/>
    </row>
    <row r="86" spans="1:9" x14ac:dyDescent="0.25">
      <c r="A86" s="65" t="s">
        <v>1015</v>
      </c>
      <c r="B86" s="65"/>
      <c r="C86" s="65"/>
      <c r="D86" s="65"/>
      <c r="E86" s="65"/>
      <c r="F86" s="65">
        <v>2810</v>
      </c>
      <c r="G86" s="65">
        <v>10000</v>
      </c>
      <c r="H86" s="164">
        <v>10000</v>
      </c>
      <c r="I86" s="104"/>
    </row>
    <row r="87" spans="1:9" x14ac:dyDescent="0.25">
      <c r="A87" s="65" t="s">
        <v>1016</v>
      </c>
      <c r="B87" s="65"/>
      <c r="C87" s="65"/>
      <c r="D87" s="65"/>
      <c r="E87" s="65"/>
      <c r="F87" s="65">
        <v>10</v>
      </c>
      <c r="G87" s="65">
        <v>40</v>
      </c>
      <c r="H87" s="164">
        <v>40</v>
      </c>
      <c r="I87" s="104"/>
    </row>
    <row r="88" spans="1:9" x14ac:dyDescent="0.25">
      <c r="A88" s="65"/>
      <c r="B88" s="65"/>
      <c r="C88" s="65"/>
      <c r="D88" s="65"/>
      <c r="E88" s="65"/>
      <c r="F88" s="65"/>
      <c r="G88" s="65"/>
      <c r="H88" s="164"/>
      <c r="I88" s="104"/>
    </row>
    <row r="89" spans="1:9" ht="15.75" thickBot="1" x14ac:dyDescent="0.3">
      <c r="A89" s="85"/>
      <c r="B89" s="100"/>
      <c r="C89" s="100"/>
      <c r="D89" s="104"/>
      <c r="E89" s="104"/>
      <c r="F89" s="135"/>
      <c r="G89" s="135"/>
      <c r="H89" s="164"/>
      <c r="I89" s="104"/>
    </row>
    <row r="90" spans="1:9" ht="16.5" thickTop="1" thickBot="1" x14ac:dyDescent="0.3">
      <c r="A90" s="238" t="s">
        <v>955</v>
      </c>
      <c r="B90" s="239"/>
      <c r="C90" s="239"/>
      <c r="D90" s="239"/>
      <c r="E90" s="239"/>
      <c r="F90" s="239"/>
      <c r="G90" s="239"/>
      <c r="H90" s="240"/>
      <c r="I90" s="104"/>
    </row>
    <row r="91" spans="1:9" ht="15.75" thickTop="1" x14ac:dyDescent="0.25">
      <c r="A91" s="66"/>
      <c r="B91" s="66"/>
      <c r="C91" s="101"/>
      <c r="D91" s="101" t="s">
        <v>867</v>
      </c>
      <c r="E91" s="101" t="s">
        <v>867</v>
      </c>
      <c r="F91" s="101" t="s">
        <v>867</v>
      </c>
      <c r="G91" s="132" t="s">
        <v>944</v>
      </c>
      <c r="H91" s="132" t="s">
        <v>870</v>
      </c>
      <c r="I91" s="104"/>
    </row>
    <row r="92" spans="1:9" ht="15.75" thickBot="1" x14ac:dyDescent="0.3">
      <c r="A92" s="66"/>
      <c r="B92" s="166" t="s">
        <v>956</v>
      </c>
      <c r="C92" s="102"/>
      <c r="D92" s="146">
        <v>2022</v>
      </c>
      <c r="E92" s="146">
        <v>2023</v>
      </c>
      <c r="F92" s="146">
        <v>2024</v>
      </c>
      <c r="G92" s="146">
        <v>2025</v>
      </c>
      <c r="H92" s="146">
        <v>2026</v>
      </c>
      <c r="I92" s="104"/>
    </row>
    <row r="93" spans="1:9" ht="15.75" thickTop="1" x14ac:dyDescent="0.25">
      <c r="A93" s="66"/>
      <c r="B93" s="92" t="s">
        <v>1017</v>
      </c>
      <c r="C93" s="92"/>
      <c r="D93" s="92"/>
      <c r="E93" s="92"/>
      <c r="F93" s="164"/>
      <c r="G93" s="164"/>
      <c r="H93" s="164"/>
      <c r="I93" s="164"/>
    </row>
    <row r="94" spans="1:9" x14ac:dyDescent="0.25">
      <c r="B94" t="s">
        <v>1018</v>
      </c>
      <c r="F94">
        <v>1</v>
      </c>
      <c r="G94">
        <v>1</v>
      </c>
      <c r="H94">
        <v>1</v>
      </c>
    </row>
    <row r="95" spans="1:9" ht="15.75" thickBot="1" x14ac:dyDescent="0.3">
      <c r="B95" s="170" t="s">
        <v>1020</v>
      </c>
      <c r="C95" s="170"/>
      <c r="D95" s="170"/>
      <c r="E95" s="170"/>
      <c r="F95" s="170"/>
      <c r="G95" s="170">
        <v>1</v>
      </c>
      <c r="H95" s="170">
        <v>1</v>
      </c>
    </row>
    <row r="96" spans="1:9" x14ac:dyDescent="0.25">
      <c r="B96" t="s">
        <v>1019</v>
      </c>
      <c r="D96">
        <f>SUM(D94:D95)</f>
        <v>0</v>
      </c>
      <c r="E96" s="57">
        <f t="shared" ref="E96:H96" si="12">SUM(E94:E95)</f>
        <v>0</v>
      </c>
      <c r="F96" s="57">
        <f t="shared" si="12"/>
        <v>1</v>
      </c>
      <c r="G96" s="57">
        <f t="shared" si="12"/>
        <v>2</v>
      </c>
      <c r="H96" s="57">
        <f t="shared" si="12"/>
        <v>2</v>
      </c>
    </row>
  </sheetData>
  <mergeCells count="9">
    <mergeCell ref="A90:H90"/>
    <mergeCell ref="A74:H74"/>
    <mergeCell ref="A37:I37"/>
    <mergeCell ref="A38:I38"/>
    <mergeCell ref="A1:H1"/>
    <mergeCell ref="A2:H2"/>
    <mergeCell ref="A3:H3"/>
    <mergeCell ref="A39:I39"/>
    <mergeCell ref="A62:H62"/>
  </mergeCells>
  <pageMargins left="0.7" right="0.7" top="0.75" bottom="0.75" header="0.3" footer="0.3"/>
  <pageSetup scale="74" orientation="portrait" r:id="rId1"/>
  <rowBreaks count="1" manualBreakCount="1">
    <brk id="36" max="7" man="1"/>
  </rowBreaks>
  <colBreaks count="1" manualBreakCount="1">
    <brk id="8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87"/>
  <sheetViews>
    <sheetView zoomScaleNormal="100" workbookViewId="0">
      <selection activeCell="N17" sqref="N17"/>
    </sheetView>
  </sheetViews>
  <sheetFormatPr defaultRowHeight="15" x14ac:dyDescent="0.25"/>
  <cols>
    <col min="1" max="1" width="15.28515625" customWidth="1"/>
    <col min="2" max="2" width="33.5703125" customWidth="1"/>
    <col min="3" max="3" width="10.28515625" bestFit="1" customWidth="1"/>
    <col min="5" max="5" width="8.85546875" bestFit="1" customWidth="1"/>
    <col min="6" max="6" width="11.28515625" bestFit="1" customWidth="1"/>
    <col min="7" max="7" width="8.85546875" bestFit="1" customWidth="1"/>
    <col min="8" max="8" width="10.28515625" bestFit="1" customWidth="1"/>
  </cols>
  <sheetData>
    <row r="1" spans="1:8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 x14ac:dyDescent="0.25">
      <c r="A2" s="245" t="s">
        <v>871</v>
      </c>
      <c r="B2" s="245"/>
      <c r="C2" s="245"/>
      <c r="D2" s="245"/>
      <c r="E2" s="245"/>
      <c r="F2" s="245"/>
      <c r="G2" s="245"/>
      <c r="H2" s="245"/>
    </row>
    <row r="3" spans="1:8" x14ac:dyDescent="0.25">
      <c r="A3" s="245" t="s">
        <v>46</v>
      </c>
      <c r="B3" s="245"/>
      <c r="C3" s="245"/>
      <c r="D3" s="245"/>
      <c r="E3" s="245"/>
      <c r="F3" s="245"/>
      <c r="G3" s="245"/>
      <c r="H3" s="245"/>
    </row>
    <row r="4" spans="1:8" x14ac:dyDescent="0.25">
      <c r="A4" s="1"/>
      <c r="B4" s="1"/>
      <c r="C4" s="1"/>
      <c r="D4" s="1"/>
      <c r="E4" s="1"/>
      <c r="F4" s="1"/>
      <c r="G4" s="1"/>
      <c r="H4" s="2"/>
    </row>
    <row r="5" spans="1:8" x14ac:dyDescent="0.25">
      <c r="A5" s="1" t="s">
        <v>30</v>
      </c>
      <c r="B5" s="1" t="s">
        <v>31</v>
      </c>
      <c r="C5" s="75" t="s">
        <v>865</v>
      </c>
      <c r="D5" s="112" t="s">
        <v>865</v>
      </c>
      <c r="E5" s="112" t="s">
        <v>868</v>
      </c>
      <c r="F5" s="112" t="s">
        <v>868</v>
      </c>
      <c r="G5" s="112" t="s">
        <v>868</v>
      </c>
      <c r="H5" s="75" t="s">
        <v>111</v>
      </c>
    </row>
    <row r="6" spans="1:8" x14ac:dyDescent="0.25">
      <c r="A6" s="1" t="s">
        <v>32</v>
      </c>
      <c r="B6" s="1"/>
      <c r="C6" s="75" t="s">
        <v>866</v>
      </c>
      <c r="D6" s="112" t="s">
        <v>867</v>
      </c>
      <c r="E6" s="112" t="s">
        <v>869</v>
      </c>
      <c r="F6" s="112" t="s">
        <v>867</v>
      </c>
      <c r="G6" s="112" t="s">
        <v>866</v>
      </c>
      <c r="H6" s="1" t="s">
        <v>870</v>
      </c>
    </row>
    <row r="7" spans="1:8" ht="15.75" thickBot="1" x14ac:dyDescent="0.3">
      <c r="A7" s="1" t="s">
        <v>2</v>
      </c>
      <c r="B7" s="1"/>
      <c r="C7" s="76" t="s">
        <v>3</v>
      </c>
      <c r="D7" s="88"/>
      <c r="E7" s="88" t="s">
        <v>77</v>
      </c>
      <c r="F7" s="88" t="s">
        <v>872</v>
      </c>
      <c r="G7" s="88" t="s">
        <v>77</v>
      </c>
      <c r="H7" s="76" t="s">
        <v>77</v>
      </c>
    </row>
    <row r="8" spans="1:8" ht="15.75" thickTop="1" x14ac:dyDescent="0.25">
      <c r="A8" s="3" t="s">
        <v>417</v>
      </c>
      <c r="B8" s="3" t="s">
        <v>283</v>
      </c>
      <c r="C8" s="8">
        <v>201606</v>
      </c>
      <c r="D8" s="8">
        <v>196235.04</v>
      </c>
      <c r="E8" s="8">
        <v>214570</v>
      </c>
      <c r="F8" s="8">
        <v>99487.93</v>
      </c>
      <c r="G8" s="8">
        <v>210003</v>
      </c>
      <c r="H8" s="8">
        <v>217691</v>
      </c>
    </row>
    <row r="9" spans="1:8" x14ac:dyDescent="0.25">
      <c r="A9" s="2" t="s">
        <v>418</v>
      </c>
      <c r="B9" s="2" t="s">
        <v>284</v>
      </c>
      <c r="C9" s="30">
        <v>4500</v>
      </c>
      <c r="D9" s="5">
        <v>879.94</v>
      </c>
      <c r="E9" s="5">
        <v>4500</v>
      </c>
      <c r="F9" s="5">
        <v>149.78</v>
      </c>
      <c r="G9" s="5">
        <v>4500</v>
      </c>
      <c r="H9" s="59">
        <v>4500</v>
      </c>
    </row>
    <row r="10" spans="1:8" x14ac:dyDescent="0.25">
      <c r="A10" s="2" t="s">
        <v>424</v>
      </c>
      <c r="B10" s="54" t="s">
        <v>290</v>
      </c>
      <c r="C10" s="61">
        <v>2696</v>
      </c>
      <c r="D10" s="61">
        <v>2748.76</v>
      </c>
      <c r="E10" s="61">
        <v>3280</v>
      </c>
      <c r="F10" s="61">
        <v>1768.49</v>
      </c>
      <c r="G10" s="61">
        <v>3731</v>
      </c>
      <c r="H10" s="61">
        <v>3780</v>
      </c>
    </row>
    <row r="11" spans="1:8" x14ac:dyDescent="0.25">
      <c r="A11" s="2" t="s">
        <v>419</v>
      </c>
      <c r="B11" s="2" t="s">
        <v>285</v>
      </c>
      <c r="C11" s="30">
        <v>1560</v>
      </c>
      <c r="D11" s="5">
        <v>1560</v>
      </c>
      <c r="E11" s="53">
        <v>1500</v>
      </c>
      <c r="F11" s="53">
        <v>1500</v>
      </c>
      <c r="G11" s="53">
        <v>1500</v>
      </c>
      <c r="H11" s="59">
        <v>1740</v>
      </c>
    </row>
    <row r="12" spans="1:8" x14ac:dyDescent="0.25">
      <c r="A12" s="2" t="s">
        <v>420</v>
      </c>
      <c r="B12" s="2" t="s">
        <v>286</v>
      </c>
      <c r="C12" s="30">
        <v>28298</v>
      </c>
      <c r="D12" s="5">
        <v>27114.26</v>
      </c>
      <c r="E12" s="59">
        <v>30658</v>
      </c>
      <c r="F12" s="59">
        <v>14073.36</v>
      </c>
      <c r="G12" s="59">
        <v>30120</v>
      </c>
      <c r="H12" s="59">
        <v>31267</v>
      </c>
    </row>
    <row r="13" spans="1:8" x14ac:dyDescent="0.25">
      <c r="A13" s="2" t="s">
        <v>421</v>
      </c>
      <c r="B13" s="2" t="s">
        <v>287</v>
      </c>
      <c r="C13" s="30">
        <v>16167</v>
      </c>
      <c r="D13" s="5">
        <v>15222.68</v>
      </c>
      <c r="E13" s="59">
        <v>17528</v>
      </c>
      <c r="F13" s="59">
        <v>7750.09</v>
      </c>
      <c r="G13" s="59">
        <v>16787</v>
      </c>
      <c r="H13" s="59">
        <v>17824</v>
      </c>
    </row>
    <row r="14" spans="1:8" x14ac:dyDescent="0.25">
      <c r="A14" s="2" t="s">
        <v>423</v>
      </c>
      <c r="B14" s="2" t="s">
        <v>289</v>
      </c>
      <c r="C14" s="30">
        <v>431</v>
      </c>
      <c r="D14" s="59">
        <v>410.54</v>
      </c>
      <c r="E14" s="59">
        <v>344</v>
      </c>
      <c r="F14" s="59">
        <v>655.55</v>
      </c>
      <c r="G14" s="59">
        <v>835</v>
      </c>
      <c r="H14" s="59">
        <v>233</v>
      </c>
    </row>
    <row r="15" spans="1:8" x14ac:dyDescent="0.25">
      <c r="A15" s="2" t="s">
        <v>422</v>
      </c>
      <c r="B15" s="2" t="s">
        <v>288</v>
      </c>
      <c r="C15" s="30">
        <v>26719</v>
      </c>
      <c r="D15" s="5">
        <v>21792.560000000001</v>
      </c>
      <c r="E15" s="59">
        <v>35603</v>
      </c>
      <c r="F15" s="59">
        <v>29709.3</v>
      </c>
      <c r="G15" s="59">
        <v>35603</v>
      </c>
      <c r="H15" s="59">
        <v>40384</v>
      </c>
    </row>
    <row r="16" spans="1:8" x14ac:dyDescent="0.25">
      <c r="A16" s="2" t="s">
        <v>431</v>
      </c>
      <c r="B16" s="2" t="s">
        <v>320</v>
      </c>
      <c r="C16" s="30">
        <v>5294</v>
      </c>
      <c r="D16" s="59">
        <v>5308.52</v>
      </c>
      <c r="E16" s="59">
        <v>5280</v>
      </c>
      <c r="F16" s="59">
        <v>2524.2800000000002</v>
      </c>
      <c r="G16" s="59">
        <v>5280</v>
      </c>
      <c r="H16" s="59">
        <v>5280</v>
      </c>
    </row>
    <row r="17" spans="1:8" x14ac:dyDescent="0.25">
      <c r="A17" s="9"/>
      <c r="B17" s="9" t="s">
        <v>89</v>
      </c>
      <c r="C17" s="10">
        <f>SUM(C8:C16)</f>
        <v>287271</v>
      </c>
      <c r="D17" s="10">
        <f t="shared" ref="D17:H17" si="0">SUM(D8:D16)</f>
        <v>271272.30000000005</v>
      </c>
      <c r="E17" s="10">
        <f t="shared" si="0"/>
        <v>313263</v>
      </c>
      <c r="F17" s="10">
        <f t="shared" si="0"/>
        <v>157618.78</v>
      </c>
      <c r="G17" s="10">
        <f>SUM(G8:G16)</f>
        <v>308359</v>
      </c>
      <c r="H17" s="10">
        <f t="shared" si="0"/>
        <v>322699</v>
      </c>
    </row>
    <row r="18" spans="1:8" x14ac:dyDescent="0.25">
      <c r="A18" s="2" t="s">
        <v>425</v>
      </c>
      <c r="B18" s="2" t="s">
        <v>292</v>
      </c>
      <c r="C18" s="61">
        <v>2000</v>
      </c>
      <c r="D18" s="61">
        <v>2134.84</v>
      </c>
      <c r="E18" s="61">
        <v>2000</v>
      </c>
      <c r="F18" s="61">
        <v>379.59</v>
      </c>
      <c r="G18" s="61">
        <v>2000</v>
      </c>
      <c r="H18" s="61">
        <v>2000</v>
      </c>
    </row>
    <row r="19" spans="1:8" x14ac:dyDescent="0.25">
      <c r="A19" s="2" t="s">
        <v>426</v>
      </c>
      <c r="B19" s="2" t="s">
        <v>294</v>
      </c>
      <c r="C19" s="61">
        <v>2400</v>
      </c>
      <c r="D19" s="61">
        <v>1772.23</v>
      </c>
      <c r="E19" s="61">
        <v>2400</v>
      </c>
      <c r="F19" s="61">
        <v>2268.5300000000002</v>
      </c>
      <c r="G19" s="61">
        <v>2800</v>
      </c>
      <c r="H19" s="61">
        <v>2400</v>
      </c>
    </row>
    <row r="20" spans="1:8" x14ac:dyDescent="0.25">
      <c r="A20" s="2" t="s">
        <v>427</v>
      </c>
      <c r="B20" s="2" t="s">
        <v>300</v>
      </c>
      <c r="C20" s="61">
        <v>2500</v>
      </c>
      <c r="D20" s="59">
        <v>2632.69</v>
      </c>
      <c r="E20" s="59">
        <v>2500</v>
      </c>
      <c r="F20" s="59">
        <v>1046.98</v>
      </c>
      <c r="G20" s="59">
        <v>2500</v>
      </c>
      <c r="H20" s="61">
        <v>3240</v>
      </c>
    </row>
    <row r="21" spans="1:8" x14ac:dyDescent="0.25">
      <c r="A21" s="9"/>
      <c r="B21" s="9" t="s">
        <v>88</v>
      </c>
      <c r="C21" s="10">
        <f>SUM(C18:C20)</f>
        <v>6900</v>
      </c>
      <c r="D21" s="10">
        <f t="shared" ref="D21:H21" si="1">SUM(D18:D20)</f>
        <v>6539.76</v>
      </c>
      <c r="E21" s="10">
        <f t="shared" si="1"/>
        <v>6900</v>
      </c>
      <c r="F21" s="10">
        <f t="shared" si="1"/>
        <v>3695.1000000000004</v>
      </c>
      <c r="G21" s="10">
        <f>SUM(G18:G20)</f>
        <v>7300</v>
      </c>
      <c r="H21" s="10">
        <f t="shared" si="1"/>
        <v>7640</v>
      </c>
    </row>
    <row r="22" spans="1:8" x14ac:dyDescent="0.25">
      <c r="A22" s="54" t="s">
        <v>855</v>
      </c>
      <c r="B22" s="54" t="s">
        <v>340</v>
      </c>
      <c r="C22" s="61">
        <v>0</v>
      </c>
      <c r="D22" s="5">
        <v>0</v>
      </c>
      <c r="E22" s="5">
        <v>0</v>
      </c>
      <c r="F22" s="5">
        <v>0</v>
      </c>
      <c r="G22" s="5">
        <v>0</v>
      </c>
      <c r="H22" s="61">
        <v>13100</v>
      </c>
    </row>
    <row r="23" spans="1:8" x14ac:dyDescent="0.25">
      <c r="A23" s="9"/>
      <c r="B23" s="9" t="s">
        <v>87</v>
      </c>
      <c r="C23" s="10">
        <f>SUM(C22:C22)</f>
        <v>0</v>
      </c>
      <c r="D23" s="10">
        <f t="shared" ref="D23:H23" si="2">SUM(D22:D22)</f>
        <v>0</v>
      </c>
      <c r="E23" s="10">
        <f t="shared" si="2"/>
        <v>0</v>
      </c>
      <c r="F23" s="10">
        <f t="shared" si="2"/>
        <v>0</v>
      </c>
      <c r="G23" s="10">
        <f>SUM(G22:G22)</f>
        <v>0</v>
      </c>
      <c r="H23" s="10">
        <f t="shared" si="2"/>
        <v>13100</v>
      </c>
    </row>
    <row r="24" spans="1:8" x14ac:dyDescent="0.25">
      <c r="A24" s="2" t="s">
        <v>428</v>
      </c>
      <c r="B24" s="54" t="s">
        <v>314</v>
      </c>
      <c r="C24" s="30">
        <v>221</v>
      </c>
      <c r="D24" s="59">
        <v>103.84</v>
      </c>
      <c r="E24" s="59">
        <v>221</v>
      </c>
      <c r="F24" s="59">
        <v>69.62</v>
      </c>
      <c r="G24" s="59">
        <v>221</v>
      </c>
      <c r="H24" s="59">
        <v>221</v>
      </c>
    </row>
    <row r="25" spans="1:8" x14ac:dyDescent="0.25">
      <c r="A25" s="2" t="s">
        <v>429</v>
      </c>
      <c r="B25" s="2" t="s">
        <v>315</v>
      </c>
      <c r="C25" s="30">
        <v>18000</v>
      </c>
      <c r="D25" s="59">
        <v>16892.52</v>
      </c>
      <c r="E25" s="59">
        <v>18000</v>
      </c>
      <c r="F25" s="59">
        <v>6000</v>
      </c>
      <c r="G25" s="59">
        <v>18000</v>
      </c>
      <c r="H25" s="59">
        <v>18000</v>
      </c>
    </row>
    <row r="26" spans="1:8" s="57" customFormat="1" x14ac:dyDescent="0.25">
      <c r="A26" s="58" t="s">
        <v>862</v>
      </c>
      <c r="B26" s="58" t="s">
        <v>316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200</v>
      </c>
    </row>
    <row r="27" spans="1:8" x14ac:dyDescent="0.25">
      <c r="A27" s="2" t="s">
        <v>430</v>
      </c>
      <c r="B27" s="2" t="s">
        <v>317</v>
      </c>
      <c r="C27" s="30">
        <v>2500</v>
      </c>
      <c r="D27" s="59">
        <v>3343.63</v>
      </c>
      <c r="E27" s="5">
        <v>2500</v>
      </c>
      <c r="F27" s="59">
        <v>2352.86</v>
      </c>
      <c r="G27" s="59">
        <v>2500</v>
      </c>
      <c r="H27" s="59">
        <v>3000</v>
      </c>
    </row>
    <row r="28" spans="1:8" x14ac:dyDescent="0.25">
      <c r="A28" s="2" t="s">
        <v>432</v>
      </c>
      <c r="B28" s="2" t="s">
        <v>322</v>
      </c>
      <c r="C28" s="30">
        <v>3500</v>
      </c>
      <c r="D28" s="59">
        <v>3250.06</v>
      </c>
      <c r="E28" s="59">
        <v>3500</v>
      </c>
      <c r="F28" s="59">
        <v>605.96</v>
      </c>
      <c r="G28" s="59">
        <v>3500</v>
      </c>
      <c r="H28" s="59">
        <v>3500</v>
      </c>
    </row>
    <row r="29" spans="1:8" ht="15.75" thickBot="1" x14ac:dyDescent="0.3">
      <c r="A29" s="9"/>
      <c r="B29" s="9" t="s">
        <v>86</v>
      </c>
      <c r="C29" s="10">
        <f>SUM(C24:C28)</f>
        <v>24221</v>
      </c>
      <c r="D29" s="10">
        <f t="shared" ref="D29:H29" si="3">SUM(D24:D28)</f>
        <v>23590.050000000003</v>
      </c>
      <c r="E29" s="10">
        <f t="shared" si="3"/>
        <v>24221</v>
      </c>
      <c r="F29" s="10">
        <f t="shared" si="3"/>
        <v>9028.4399999999987</v>
      </c>
      <c r="G29" s="10">
        <f>SUM(G24:G28)</f>
        <v>24221</v>
      </c>
      <c r="H29" s="10">
        <f t="shared" si="3"/>
        <v>24921</v>
      </c>
    </row>
    <row r="30" spans="1:8" ht="16.5" thickTop="1" thickBot="1" x14ac:dyDescent="0.3">
      <c r="A30" s="4"/>
      <c r="B30" s="4" t="s">
        <v>100</v>
      </c>
      <c r="C30" s="6">
        <f>SUM(C8:C29)/2</f>
        <v>318392</v>
      </c>
      <c r="D30" s="6">
        <f t="shared" ref="D30:H30" si="4">SUM(D8:D29)/2</f>
        <v>301402.11000000004</v>
      </c>
      <c r="E30" s="6">
        <f t="shared" si="4"/>
        <v>344384</v>
      </c>
      <c r="F30" s="6">
        <f t="shared" si="4"/>
        <v>170342.32</v>
      </c>
      <c r="G30" s="6">
        <f>SUM(G8:G29)/2</f>
        <v>339880</v>
      </c>
      <c r="H30" s="6">
        <f t="shared" si="4"/>
        <v>368360</v>
      </c>
    </row>
    <row r="31" spans="1:8" ht="15.75" thickTop="1" x14ac:dyDescent="0.25"/>
    <row r="40" spans="1:8" x14ac:dyDescent="0.25">
      <c r="A40" s="85"/>
      <c r="B40" s="122"/>
      <c r="C40" s="92"/>
      <c r="D40" s="122" t="s">
        <v>0</v>
      </c>
      <c r="E40" s="122"/>
      <c r="F40" s="122"/>
      <c r="G40" s="171"/>
      <c r="H40" s="171"/>
    </row>
    <row r="41" spans="1:8" x14ac:dyDescent="0.25">
      <c r="A41" s="85"/>
      <c r="B41" s="122"/>
      <c r="C41" s="92"/>
      <c r="D41" s="122" t="s">
        <v>871</v>
      </c>
      <c r="E41" s="122"/>
      <c r="F41" s="122"/>
      <c r="G41" s="171"/>
      <c r="H41" s="171"/>
    </row>
    <row r="42" spans="1:8" x14ac:dyDescent="0.25">
      <c r="A42" s="85"/>
      <c r="B42" s="122"/>
      <c r="C42" s="92"/>
      <c r="D42" s="122" t="s">
        <v>46</v>
      </c>
      <c r="E42" s="122"/>
      <c r="F42" s="122"/>
      <c r="G42" s="171"/>
      <c r="H42" s="171"/>
    </row>
    <row r="43" spans="1:8" s="57" customFormat="1" x14ac:dyDescent="0.25">
      <c r="A43" s="85"/>
      <c r="B43" s="122"/>
      <c r="C43" s="92"/>
      <c r="D43" s="122"/>
      <c r="E43" s="122"/>
      <c r="F43" s="122"/>
      <c r="G43" s="171"/>
      <c r="H43" s="171"/>
    </row>
    <row r="44" spans="1:8" x14ac:dyDescent="0.25">
      <c r="A44" s="85"/>
      <c r="B44" s="66"/>
      <c r="C44" s="92"/>
      <c r="D44" s="92"/>
      <c r="E44" s="92"/>
      <c r="F44" s="92"/>
      <c r="G44" s="93"/>
      <c r="H44" s="93"/>
    </row>
    <row r="45" spans="1:8" x14ac:dyDescent="0.25">
      <c r="A45" s="85"/>
      <c r="B45" s="66"/>
      <c r="C45" s="92"/>
      <c r="D45" s="92"/>
      <c r="E45" s="92"/>
      <c r="F45" s="92"/>
      <c r="G45" s="93"/>
      <c r="H45" s="93"/>
    </row>
    <row r="46" spans="1:8" x14ac:dyDescent="0.25">
      <c r="A46" s="85"/>
      <c r="B46" s="66"/>
      <c r="C46" s="92"/>
      <c r="D46" s="92"/>
      <c r="E46" s="92"/>
      <c r="F46" s="92"/>
      <c r="G46" s="93"/>
      <c r="H46" s="93"/>
    </row>
    <row r="47" spans="1:8" x14ac:dyDescent="0.25">
      <c r="A47" s="85"/>
      <c r="B47" s="66"/>
      <c r="C47" s="92"/>
      <c r="D47" s="92"/>
      <c r="E47" s="92"/>
      <c r="F47" s="92"/>
      <c r="G47" s="93"/>
      <c r="H47" s="93"/>
    </row>
    <row r="48" spans="1:8" x14ac:dyDescent="0.25">
      <c r="A48" s="85"/>
      <c r="B48" s="66"/>
      <c r="C48" s="92"/>
      <c r="D48" s="92"/>
      <c r="E48" s="92"/>
      <c r="F48" s="92"/>
      <c r="G48" s="93"/>
      <c r="H48" s="93"/>
    </row>
    <row r="49" spans="1:8" x14ac:dyDescent="0.25">
      <c r="A49" s="85"/>
      <c r="B49" s="66"/>
      <c r="C49" s="92"/>
      <c r="D49" s="92"/>
      <c r="E49" s="92"/>
      <c r="F49" s="92"/>
      <c r="G49" s="93"/>
      <c r="H49" s="93"/>
    </row>
    <row r="50" spans="1:8" x14ac:dyDescent="0.25">
      <c r="A50" s="85"/>
      <c r="B50" s="66"/>
      <c r="C50" s="92"/>
      <c r="D50" s="92"/>
      <c r="E50" s="92"/>
      <c r="F50" s="92"/>
      <c r="G50" s="93"/>
      <c r="H50" s="93"/>
    </row>
    <row r="51" spans="1:8" x14ac:dyDescent="0.25">
      <c r="A51" s="85"/>
      <c r="B51" s="66"/>
      <c r="C51" s="92"/>
      <c r="D51" s="92"/>
      <c r="E51" s="92"/>
      <c r="F51" s="92"/>
      <c r="G51" s="93"/>
      <c r="H51" s="93"/>
    </row>
    <row r="52" spans="1:8" x14ac:dyDescent="0.25">
      <c r="A52" s="85"/>
      <c r="B52" s="66"/>
      <c r="C52" s="92"/>
      <c r="D52" s="92"/>
      <c r="E52" s="92"/>
      <c r="F52" s="92"/>
      <c r="G52" s="93"/>
      <c r="H52" s="93"/>
    </row>
    <row r="53" spans="1:8" x14ac:dyDescent="0.25">
      <c r="A53" s="85"/>
      <c r="B53" s="66"/>
      <c r="C53" s="92"/>
      <c r="D53" s="92"/>
      <c r="E53" s="92"/>
      <c r="F53" s="92"/>
      <c r="G53" s="93"/>
      <c r="H53" s="93"/>
    </row>
    <row r="54" spans="1:8" x14ac:dyDescent="0.25">
      <c r="A54" s="85"/>
      <c r="B54" s="66"/>
      <c r="C54" s="92"/>
      <c r="D54" s="92"/>
      <c r="E54" s="92"/>
      <c r="F54" s="92"/>
      <c r="G54" s="93"/>
      <c r="H54" s="93"/>
    </row>
    <row r="55" spans="1:8" x14ac:dyDescent="0.25">
      <c r="A55" s="85"/>
      <c r="B55" s="66"/>
      <c r="C55" s="92"/>
      <c r="D55" s="92"/>
      <c r="E55" s="92"/>
      <c r="F55" s="92"/>
      <c r="G55" s="93"/>
      <c r="H55" s="93"/>
    </row>
    <row r="56" spans="1:8" x14ac:dyDescent="0.25">
      <c r="A56" s="85"/>
      <c r="B56" s="66"/>
      <c r="C56" s="92"/>
      <c r="D56" s="92"/>
      <c r="E56" s="92"/>
      <c r="F56" s="92"/>
      <c r="G56" s="93"/>
      <c r="H56" s="93"/>
    </row>
    <row r="57" spans="1:8" x14ac:dyDescent="0.25">
      <c r="A57" s="85"/>
      <c r="B57" s="66"/>
      <c r="C57" s="92"/>
      <c r="D57" s="92"/>
      <c r="E57" s="92"/>
      <c r="F57" s="92"/>
      <c r="G57" s="93"/>
      <c r="H57" s="93"/>
    </row>
    <row r="58" spans="1:8" x14ac:dyDescent="0.25">
      <c r="A58" s="85"/>
      <c r="B58" s="66"/>
      <c r="C58" s="92"/>
      <c r="D58" s="92"/>
      <c r="E58" s="92"/>
      <c r="F58" s="92"/>
      <c r="G58" s="93"/>
      <c r="H58" s="93"/>
    </row>
    <row r="59" spans="1:8" ht="15.75" thickBot="1" x14ac:dyDescent="0.3">
      <c r="A59" s="85"/>
      <c r="B59" s="66"/>
      <c r="C59" s="92"/>
      <c r="D59" s="92"/>
      <c r="E59" s="92"/>
      <c r="F59" s="92"/>
      <c r="G59" s="93"/>
      <c r="H59" s="93"/>
    </row>
    <row r="60" spans="1:8" ht="16.5" thickTop="1" thickBot="1" x14ac:dyDescent="0.3">
      <c r="A60" s="119" t="s">
        <v>939</v>
      </c>
      <c r="B60" s="120"/>
      <c r="C60" s="120"/>
      <c r="D60" s="120"/>
      <c r="E60" s="120"/>
      <c r="F60" s="120"/>
      <c r="G60" s="120"/>
      <c r="H60" s="121"/>
    </row>
    <row r="61" spans="1:8" ht="15.75" thickTop="1" x14ac:dyDescent="0.25">
      <c r="A61" s="85"/>
      <c r="B61" s="96"/>
      <c r="C61" s="101" t="s">
        <v>1026</v>
      </c>
      <c r="D61" s="101" t="s">
        <v>1026</v>
      </c>
      <c r="E61" s="101" t="s">
        <v>1027</v>
      </c>
      <c r="F61" s="101" t="s">
        <v>1027</v>
      </c>
      <c r="G61" s="101" t="s">
        <v>1027</v>
      </c>
      <c r="H61" s="101" t="s">
        <v>111</v>
      </c>
    </row>
    <row r="62" spans="1:8" x14ac:dyDescent="0.25">
      <c r="A62" s="85"/>
      <c r="B62" s="96"/>
      <c r="C62" s="101" t="s">
        <v>3</v>
      </c>
      <c r="D62" s="101" t="s">
        <v>867</v>
      </c>
      <c r="E62" s="101" t="s">
        <v>869</v>
      </c>
      <c r="F62" s="101" t="s">
        <v>867</v>
      </c>
      <c r="G62" s="101" t="s">
        <v>1028</v>
      </c>
      <c r="H62" s="101" t="s">
        <v>870</v>
      </c>
    </row>
    <row r="63" spans="1:8" ht="15.75" thickBot="1" x14ac:dyDescent="0.3">
      <c r="A63" s="85"/>
      <c r="B63" s="97" t="s">
        <v>940</v>
      </c>
      <c r="C63" s="102"/>
      <c r="D63" s="102"/>
      <c r="E63" s="102" t="s">
        <v>3</v>
      </c>
      <c r="F63" s="102" t="s">
        <v>872</v>
      </c>
      <c r="G63" s="102" t="s">
        <v>3</v>
      </c>
      <c r="H63" s="102" t="s">
        <v>3</v>
      </c>
    </row>
    <row r="64" spans="1:8" ht="15.75" thickTop="1" x14ac:dyDescent="0.25">
      <c r="A64" s="85"/>
      <c r="B64" s="66" t="s">
        <v>941</v>
      </c>
      <c r="C64" s="92">
        <f>C17</f>
        <v>287271</v>
      </c>
      <c r="D64" s="92">
        <f t="shared" ref="D64:H64" si="5">D17</f>
        <v>271272.30000000005</v>
      </c>
      <c r="E64" s="92">
        <f t="shared" si="5"/>
        <v>313263</v>
      </c>
      <c r="F64" s="92">
        <f t="shared" si="5"/>
        <v>157618.78</v>
      </c>
      <c r="G64" s="92">
        <f t="shared" si="5"/>
        <v>308359</v>
      </c>
      <c r="H64" s="92">
        <f t="shared" si="5"/>
        <v>322699</v>
      </c>
    </row>
    <row r="65" spans="1:8" x14ac:dyDescent="0.25">
      <c r="A65" s="85"/>
      <c r="B65" s="66" t="s">
        <v>79</v>
      </c>
      <c r="C65" s="92">
        <f>C21</f>
        <v>6900</v>
      </c>
      <c r="D65" s="92">
        <f t="shared" ref="D65:H65" si="6">D21</f>
        <v>6539.76</v>
      </c>
      <c r="E65" s="92">
        <f t="shared" si="6"/>
        <v>6900</v>
      </c>
      <c r="F65" s="92">
        <f t="shared" si="6"/>
        <v>3695.1000000000004</v>
      </c>
      <c r="G65" s="92">
        <f t="shared" si="6"/>
        <v>7300</v>
      </c>
      <c r="H65" s="92">
        <f t="shared" si="6"/>
        <v>7640</v>
      </c>
    </row>
    <row r="66" spans="1:8" x14ac:dyDescent="0.25">
      <c r="A66" s="85"/>
      <c r="B66" s="66" t="s">
        <v>81</v>
      </c>
      <c r="C66" s="92">
        <f>C29+C23</f>
        <v>24221</v>
      </c>
      <c r="D66" s="92">
        <f t="shared" ref="D66:H66" si="7">D29+D23</f>
        <v>23590.050000000003</v>
      </c>
      <c r="E66" s="92">
        <f t="shared" si="7"/>
        <v>24221</v>
      </c>
      <c r="F66" s="92">
        <f t="shared" si="7"/>
        <v>9028.4399999999987</v>
      </c>
      <c r="G66" s="92">
        <f t="shared" si="7"/>
        <v>24221</v>
      </c>
      <c r="H66" s="92">
        <f t="shared" si="7"/>
        <v>38021</v>
      </c>
    </row>
    <row r="67" spans="1:8" x14ac:dyDescent="0.25">
      <c r="A67" s="85"/>
      <c r="B67" s="66" t="s">
        <v>964</v>
      </c>
      <c r="C67" s="92">
        <v>0</v>
      </c>
      <c r="D67" s="92">
        <v>0</v>
      </c>
      <c r="E67" s="92">
        <v>0</v>
      </c>
      <c r="F67" s="92">
        <v>0</v>
      </c>
      <c r="G67" s="92">
        <v>0</v>
      </c>
      <c r="H67" s="92">
        <v>0</v>
      </c>
    </row>
    <row r="68" spans="1:8" ht="15.75" thickBot="1" x14ac:dyDescent="0.3">
      <c r="A68" s="85"/>
      <c r="B68" s="66" t="s">
        <v>965</v>
      </c>
      <c r="C68" s="92">
        <v>0</v>
      </c>
      <c r="D68" s="92">
        <v>0</v>
      </c>
      <c r="E68" s="92">
        <v>0</v>
      </c>
      <c r="F68" s="92">
        <v>0</v>
      </c>
      <c r="G68" s="92">
        <v>0</v>
      </c>
      <c r="H68" s="92">
        <v>0</v>
      </c>
    </row>
    <row r="69" spans="1:8" ht="16.5" thickTop="1" thickBot="1" x14ac:dyDescent="0.3">
      <c r="A69" s="85"/>
      <c r="B69" s="98" t="s">
        <v>78</v>
      </c>
      <c r="C69" s="99">
        <f t="shared" ref="C69:H69" si="8">SUM(C64:C68)</f>
        <v>318392</v>
      </c>
      <c r="D69" s="99">
        <f t="shared" si="8"/>
        <v>301402.11000000004</v>
      </c>
      <c r="E69" s="99">
        <f t="shared" si="8"/>
        <v>344384</v>
      </c>
      <c r="F69" s="99">
        <f t="shared" si="8"/>
        <v>170342.32</v>
      </c>
      <c r="G69" s="99">
        <f t="shared" si="8"/>
        <v>339880</v>
      </c>
      <c r="H69" s="99">
        <f t="shared" si="8"/>
        <v>368360</v>
      </c>
    </row>
    <row r="70" spans="1:8" ht="16.5" thickTop="1" thickBot="1" x14ac:dyDescent="0.3">
      <c r="A70" s="85"/>
      <c r="B70" s="85"/>
      <c r="C70" s="100"/>
      <c r="D70" s="100"/>
      <c r="E70" s="100"/>
      <c r="F70" s="100"/>
      <c r="G70" s="100"/>
      <c r="H70" s="100"/>
    </row>
    <row r="71" spans="1:8" ht="16.5" thickTop="1" thickBot="1" x14ac:dyDescent="0.3">
      <c r="A71" s="123" t="s">
        <v>943</v>
      </c>
      <c r="B71" s="124"/>
      <c r="C71" s="124"/>
      <c r="D71" s="124"/>
      <c r="E71" s="124"/>
      <c r="F71" s="124"/>
      <c r="G71" s="124"/>
      <c r="H71" s="125"/>
    </row>
    <row r="72" spans="1:8" ht="15.75" thickTop="1" x14ac:dyDescent="0.25">
      <c r="A72" s="85"/>
      <c r="B72" s="96"/>
      <c r="C72" s="101"/>
      <c r="D72" s="101" t="s">
        <v>867</v>
      </c>
      <c r="E72" s="101" t="s">
        <v>867</v>
      </c>
      <c r="F72" s="101" t="s">
        <v>867</v>
      </c>
      <c r="G72" s="106" t="s">
        <v>77</v>
      </c>
      <c r="H72" s="106" t="s">
        <v>945</v>
      </c>
    </row>
    <row r="73" spans="1:8" ht="15.75" thickBot="1" x14ac:dyDescent="0.3">
      <c r="A73" s="85"/>
      <c r="B73" s="102"/>
      <c r="C73" s="102"/>
      <c r="D73" s="146">
        <v>2022</v>
      </c>
      <c r="E73" s="146">
        <v>2023</v>
      </c>
      <c r="F73" s="146">
        <v>2024</v>
      </c>
      <c r="G73" s="146">
        <v>2025</v>
      </c>
      <c r="H73" s="146">
        <v>2026</v>
      </c>
    </row>
    <row r="74" spans="1:8" ht="15.75" thickTop="1" x14ac:dyDescent="0.25">
      <c r="A74" s="85"/>
      <c r="B74" s="66" t="s">
        <v>1021</v>
      </c>
      <c r="C74" s="92"/>
      <c r="D74" s="65">
        <v>5315</v>
      </c>
      <c r="E74" s="65">
        <v>5480</v>
      </c>
      <c r="F74" s="65">
        <v>5500</v>
      </c>
      <c r="G74" s="65">
        <v>5500</v>
      </c>
      <c r="H74" s="65">
        <v>5000</v>
      </c>
    </row>
    <row r="75" spans="1:8" x14ac:dyDescent="0.25">
      <c r="A75" s="85"/>
      <c r="B75" s="66" t="s">
        <v>1022</v>
      </c>
      <c r="C75" s="92"/>
      <c r="D75" s="65">
        <v>4605</v>
      </c>
      <c r="E75" s="65">
        <v>4365</v>
      </c>
      <c r="F75" s="65">
        <v>4500</v>
      </c>
      <c r="G75" s="65">
        <v>4500</v>
      </c>
      <c r="H75" s="65">
        <v>4500</v>
      </c>
    </row>
    <row r="76" spans="1:8" x14ac:dyDescent="0.25">
      <c r="A76" s="85"/>
      <c r="B76" s="66" t="s">
        <v>1023</v>
      </c>
      <c r="C76" s="92"/>
      <c r="D76" s="65">
        <v>1840</v>
      </c>
      <c r="E76" s="65">
        <v>2329</v>
      </c>
      <c r="F76" s="65">
        <v>2200</v>
      </c>
      <c r="G76" s="65">
        <v>2200</v>
      </c>
      <c r="H76" s="65">
        <v>1500</v>
      </c>
    </row>
    <row r="77" spans="1:8" ht="15.75" thickBot="1" x14ac:dyDescent="0.3">
      <c r="A77" s="85"/>
      <c r="B77" s="85"/>
      <c r="C77" s="100"/>
      <c r="D77" s="100"/>
      <c r="E77" s="100"/>
      <c r="F77" s="104"/>
      <c r="G77" s="104"/>
      <c r="H77" s="104"/>
    </row>
    <row r="78" spans="1:8" ht="16.5" thickTop="1" thickBot="1" x14ac:dyDescent="0.3">
      <c r="A78" s="119" t="s">
        <v>955</v>
      </c>
      <c r="B78" s="120"/>
      <c r="C78" s="120"/>
      <c r="D78" s="120"/>
      <c r="E78" s="120"/>
      <c r="F78" s="120"/>
      <c r="G78" s="120"/>
      <c r="H78" s="121"/>
    </row>
    <row r="79" spans="1:8" ht="15.75" thickTop="1" x14ac:dyDescent="0.25">
      <c r="A79" s="85"/>
      <c r="B79" s="66"/>
      <c r="C79" s="101"/>
      <c r="D79" s="101" t="s">
        <v>867</v>
      </c>
      <c r="E79" s="101" t="s">
        <v>867</v>
      </c>
      <c r="F79" s="101" t="s">
        <v>867</v>
      </c>
      <c r="G79" s="106" t="s">
        <v>77</v>
      </c>
      <c r="H79" s="106" t="s">
        <v>870</v>
      </c>
    </row>
    <row r="80" spans="1:8" ht="15.75" thickBot="1" x14ac:dyDescent="0.3">
      <c r="A80" s="85"/>
      <c r="B80" s="97" t="s">
        <v>956</v>
      </c>
      <c r="C80" s="102"/>
      <c r="D80" s="146">
        <v>2022</v>
      </c>
      <c r="E80" s="146">
        <v>2023</v>
      </c>
      <c r="F80" s="146">
        <v>2024</v>
      </c>
      <c r="G80" s="146">
        <v>2025</v>
      </c>
      <c r="H80" s="146">
        <v>2026</v>
      </c>
    </row>
    <row r="81" spans="1:8" ht="15.75" thickTop="1" x14ac:dyDescent="0.25">
      <c r="A81" s="85"/>
      <c r="B81" s="66" t="s">
        <v>100</v>
      </c>
      <c r="C81" s="66"/>
      <c r="D81" s="66"/>
      <c r="E81" s="66"/>
      <c r="F81" s="66"/>
      <c r="G81" s="93"/>
      <c r="H81" s="93"/>
    </row>
    <row r="82" spans="1:8" x14ac:dyDescent="0.25">
      <c r="A82" s="85"/>
      <c r="B82" s="65" t="s">
        <v>1029</v>
      </c>
      <c r="C82" s="66"/>
      <c r="D82" s="109">
        <v>1</v>
      </c>
      <c r="E82" s="109">
        <v>1</v>
      </c>
      <c r="F82" s="109">
        <v>1</v>
      </c>
      <c r="G82" s="109">
        <v>1</v>
      </c>
      <c r="H82" s="109">
        <v>1</v>
      </c>
    </row>
    <row r="83" spans="1:8" x14ac:dyDescent="0.25">
      <c r="A83" s="85"/>
      <c r="B83" s="65" t="s">
        <v>1030</v>
      </c>
      <c r="C83" s="66"/>
      <c r="D83" s="109">
        <v>1</v>
      </c>
      <c r="E83" s="109">
        <v>1</v>
      </c>
      <c r="F83" s="109">
        <v>1</v>
      </c>
      <c r="G83" s="109">
        <v>1</v>
      </c>
      <c r="H83" s="109">
        <v>1</v>
      </c>
    </row>
    <row r="84" spans="1:8" x14ac:dyDescent="0.25">
      <c r="A84" s="85"/>
      <c r="B84" s="65" t="s">
        <v>1031</v>
      </c>
      <c r="C84" s="66"/>
      <c r="D84" s="109">
        <v>1</v>
      </c>
      <c r="E84" s="109">
        <v>1</v>
      </c>
      <c r="F84" s="109">
        <v>1</v>
      </c>
      <c r="G84" s="109">
        <v>1</v>
      </c>
      <c r="H84" s="109">
        <v>1</v>
      </c>
    </row>
    <row r="85" spans="1:8" ht="15.75" thickBot="1" x14ac:dyDescent="0.3">
      <c r="A85" s="85"/>
      <c r="B85" s="148" t="s">
        <v>1024</v>
      </c>
      <c r="C85" s="148"/>
      <c r="D85" s="109">
        <v>1</v>
      </c>
      <c r="E85" s="109">
        <v>1</v>
      </c>
      <c r="F85" s="109">
        <v>1</v>
      </c>
      <c r="G85" s="109">
        <v>1</v>
      </c>
      <c r="H85" s="109">
        <v>1</v>
      </c>
    </row>
    <row r="86" spans="1:8" ht="15.75" thickTop="1" x14ac:dyDescent="0.25">
      <c r="A86" s="85"/>
      <c r="B86" s="66" t="s">
        <v>1025</v>
      </c>
      <c r="C86" s="66"/>
      <c r="D86" s="172">
        <f>SUM(D82:D85)</f>
        <v>4</v>
      </c>
      <c r="E86" s="172">
        <f>SUM(E82:E85)</f>
        <v>4</v>
      </c>
      <c r="F86" s="172">
        <f>SUM(F82:F85)</f>
        <v>4</v>
      </c>
      <c r="G86" s="172">
        <f>SUM(G82:G85)</f>
        <v>4</v>
      </c>
      <c r="H86" s="172">
        <f>SUM(H82:H85)</f>
        <v>4</v>
      </c>
    </row>
    <row r="87" spans="1:8" x14ac:dyDescent="0.25">
      <c r="A87" s="85"/>
      <c r="B87" s="66"/>
      <c r="C87" s="92"/>
      <c r="D87" s="107"/>
      <c r="E87" s="107"/>
      <c r="F87" s="107"/>
      <c r="G87" s="108"/>
      <c r="H87" s="108"/>
    </row>
  </sheetData>
  <mergeCells count="3">
    <mergeCell ref="A1:H1"/>
    <mergeCell ref="A2:H2"/>
    <mergeCell ref="A3:H3"/>
  </mergeCells>
  <pageMargins left="0.5" right="0.5" top="0.5" bottom="0.5" header="0.3" footer="0.3"/>
  <pageSetup scale="88" orientation="portrait" r:id="rId1"/>
  <rowBreaks count="1" manualBreakCount="1">
    <brk id="39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06"/>
  <sheetViews>
    <sheetView topLeftCell="A18" zoomScaleNormal="100" workbookViewId="0">
      <selection activeCell="O64" sqref="O64"/>
    </sheetView>
  </sheetViews>
  <sheetFormatPr defaultRowHeight="15" x14ac:dyDescent="0.25"/>
  <cols>
    <col min="1" max="1" width="13.28515625" customWidth="1"/>
    <col min="2" max="2" width="30.28515625" customWidth="1"/>
    <col min="6" max="6" width="11.28515625" bestFit="1" customWidth="1"/>
    <col min="7" max="7" width="9.7109375" bestFit="1" customWidth="1"/>
    <col min="8" max="8" width="10.28515625" bestFit="1" customWidth="1"/>
  </cols>
  <sheetData>
    <row r="1" spans="1:8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 x14ac:dyDescent="0.25">
      <c r="A2" s="245" t="s">
        <v>871</v>
      </c>
      <c r="B2" s="245"/>
      <c r="C2" s="245"/>
      <c r="D2" s="245"/>
      <c r="E2" s="245"/>
      <c r="F2" s="245"/>
      <c r="G2" s="245"/>
      <c r="H2" s="245"/>
    </row>
    <row r="3" spans="1:8" x14ac:dyDescent="0.25">
      <c r="A3" s="245" t="s">
        <v>71</v>
      </c>
      <c r="B3" s="245"/>
      <c r="C3" s="245"/>
      <c r="D3" s="245"/>
      <c r="E3" s="245"/>
      <c r="F3" s="245"/>
      <c r="G3" s="245"/>
      <c r="H3" s="245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x14ac:dyDescent="0.25">
      <c r="A5" s="23" t="s">
        <v>30</v>
      </c>
      <c r="B5" s="23" t="s">
        <v>31</v>
      </c>
      <c r="C5" s="75" t="s">
        <v>865</v>
      </c>
      <c r="D5" s="112" t="s">
        <v>865</v>
      </c>
      <c r="E5" s="112" t="s">
        <v>868</v>
      </c>
      <c r="F5" s="112" t="s">
        <v>868</v>
      </c>
      <c r="G5" s="112" t="s">
        <v>868</v>
      </c>
      <c r="H5" s="75" t="s">
        <v>111</v>
      </c>
    </row>
    <row r="6" spans="1:8" x14ac:dyDescent="0.25">
      <c r="A6" s="23" t="s">
        <v>32</v>
      </c>
      <c r="B6" s="23"/>
      <c r="C6" s="75" t="s">
        <v>866</v>
      </c>
      <c r="D6" s="112" t="s">
        <v>867</v>
      </c>
      <c r="E6" s="112" t="s">
        <v>869</v>
      </c>
      <c r="F6" s="112" t="s">
        <v>867</v>
      </c>
      <c r="G6" s="112" t="s">
        <v>866</v>
      </c>
      <c r="H6" s="1" t="s">
        <v>870</v>
      </c>
    </row>
    <row r="7" spans="1:8" ht="15.75" thickBot="1" x14ac:dyDescent="0.3">
      <c r="A7" s="23" t="s">
        <v>2</v>
      </c>
      <c r="B7" s="23"/>
      <c r="C7" s="76" t="s">
        <v>3</v>
      </c>
      <c r="D7" s="88"/>
      <c r="E7" s="88" t="s">
        <v>77</v>
      </c>
      <c r="F7" s="88" t="s">
        <v>872</v>
      </c>
      <c r="G7" s="88" t="s">
        <v>77</v>
      </c>
      <c r="H7" s="76" t="s">
        <v>77</v>
      </c>
    </row>
    <row r="8" spans="1:8" ht="15.75" thickTop="1" x14ac:dyDescent="0.25">
      <c r="A8" s="3" t="s">
        <v>812</v>
      </c>
      <c r="B8" s="3" t="s">
        <v>283</v>
      </c>
      <c r="C8" s="8">
        <v>162937</v>
      </c>
      <c r="D8" s="8">
        <v>149140.26999999999</v>
      </c>
      <c r="E8" s="8">
        <v>224196</v>
      </c>
      <c r="F8" s="8">
        <v>87888.06</v>
      </c>
      <c r="G8" s="8">
        <v>199408</v>
      </c>
      <c r="H8" s="8">
        <v>222939</v>
      </c>
    </row>
    <row r="9" spans="1:8" x14ac:dyDescent="0.25">
      <c r="A9" s="2" t="s">
        <v>813</v>
      </c>
      <c r="B9" s="2" t="s">
        <v>284</v>
      </c>
      <c r="C9" s="30">
        <v>10000</v>
      </c>
      <c r="D9" s="5">
        <v>9558.75</v>
      </c>
      <c r="E9" s="5">
        <v>10000</v>
      </c>
      <c r="F9" s="5">
        <v>3382.56</v>
      </c>
      <c r="G9" s="5">
        <v>13500</v>
      </c>
      <c r="H9" s="59">
        <v>10000</v>
      </c>
    </row>
    <row r="10" spans="1:8" s="57" customFormat="1" x14ac:dyDescent="0.25">
      <c r="A10" s="58" t="s">
        <v>814</v>
      </c>
      <c r="B10" s="58" t="s">
        <v>436</v>
      </c>
      <c r="C10" s="59">
        <v>300</v>
      </c>
      <c r="D10" s="59">
        <v>111</v>
      </c>
      <c r="E10" s="59">
        <v>300</v>
      </c>
      <c r="F10" s="59">
        <v>0</v>
      </c>
      <c r="G10" s="59">
        <v>300</v>
      </c>
      <c r="H10" s="59">
        <v>300</v>
      </c>
    </row>
    <row r="11" spans="1:8" x14ac:dyDescent="0.25">
      <c r="A11" s="2" t="s">
        <v>820</v>
      </c>
      <c r="B11" s="2" t="s">
        <v>290</v>
      </c>
      <c r="C11" s="30">
        <v>521</v>
      </c>
      <c r="D11" s="59">
        <v>522.79999999999995</v>
      </c>
      <c r="E11" s="59">
        <v>520</v>
      </c>
      <c r="F11" s="59">
        <v>248.6</v>
      </c>
      <c r="G11" s="59">
        <v>519</v>
      </c>
      <c r="H11" s="59">
        <v>520</v>
      </c>
    </row>
    <row r="12" spans="1:8" x14ac:dyDescent="0.25">
      <c r="A12" s="2" t="s">
        <v>815</v>
      </c>
      <c r="B12" s="2" t="s">
        <v>285</v>
      </c>
      <c r="C12" s="30">
        <v>1320</v>
      </c>
      <c r="D12" s="5">
        <v>1320</v>
      </c>
      <c r="E12" s="59">
        <v>1140</v>
      </c>
      <c r="F12" s="59">
        <v>1140</v>
      </c>
      <c r="G12" s="59">
        <v>1140</v>
      </c>
      <c r="H12" s="59">
        <v>1680</v>
      </c>
    </row>
    <row r="13" spans="1:8" x14ac:dyDescent="0.25">
      <c r="A13" s="2" t="s">
        <v>816</v>
      </c>
      <c r="B13" s="2" t="s">
        <v>286</v>
      </c>
      <c r="C13" s="30">
        <v>22856</v>
      </c>
      <c r="D13" s="5">
        <v>20943.32</v>
      </c>
      <c r="E13" s="59">
        <v>31598</v>
      </c>
      <c r="F13" s="59">
        <v>11911.86</v>
      </c>
      <c r="G13" s="59">
        <v>28312</v>
      </c>
      <c r="H13" s="59">
        <v>31596</v>
      </c>
    </row>
    <row r="14" spans="1:8" x14ac:dyDescent="0.25">
      <c r="A14" s="2" t="s">
        <v>817</v>
      </c>
      <c r="B14" s="2" t="s">
        <v>287</v>
      </c>
      <c r="C14" s="30">
        <v>13215</v>
      </c>
      <c r="D14" s="5">
        <v>11959.38</v>
      </c>
      <c r="E14" s="59">
        <v>18066</v>
      </c>
      <c r="F14" s="59">
        <v>6901.52</v>
      </c>
      <c r="G14" s="59">
        <v>16177</v>
      </c>
      <c r="H14" s="59">
        <v>18011</v>
      </c>
    </row>
    <row r="15" spans="1:8" x14ac:dyDescent="0.25">
      <c r="A15" s="2" t="s">
        <v>819</v>
      </c>
      <c r="B15" s="2" t="s">
        <v>289</v>
      </c>
      <c r="C15" s="30">
        <v>5892</v>
      </c>
      <c r="D15" s="59">
        <v>5415.3</v>
      </c>
      <c r="E15" s="59">
        <v>6022</v>
      </c>
      <c r="F15" s="59">
        <v>2081.36</v>
      </c>
      <c r="G15" s="59">
        <v>5198</v>
      </c>
      <c r="H15" s="59">
        <v>3908</v>
      </c>
    </row>
    <row r="16" spans="1:8" x14ac:dyDescent="0.25">
      <c r="A16" s="2" t="s">
        <v>818</v>
      </c>
      <c r="B16" s="2" t="s">
        <v>288</v>
      </c>
      <c r="C16" s="30">
        <v>27629</v>
      </c>
      <c r="D16" s="5">
        <v>24057.03</v>
      </c>
      <c r="E16" s="59">
        <v>44498</v>
      </c>
      <c r="F16" s="59">
        <v>28745.82</v>
      </c>
      <c r="G16" s="59">
        <v>44498</v>
      </c>
      <c r="H16" s="59">
        <v>50474</v>
      </c>
    </row>
    <row r="17" spans="1:8" x14ac:dyDescent="0.25">
      <c r="A17" s="9"/>
      <c r="B17" s="9" t="s">
        <v>89</v>
      </c>
      <c r="C17" s="10">
        <f>SUM(C8:C16)</f>
        <v>244670</v>
      </c>
      <c r="D17" s="10">
        <f t="shared" ref="D17:H17" si="0">SUM(D8:D16)</f>
        <v>223027.84999999998</v>
      </c>
      <c r="E17" s="10">
        <f t="shared" si="0"/>
        <v>336340</v>
      </c>
      <c r="F17" s="10">
        <f t="shared" si="0"/>
        <v>142299.78</v>
      </c>
      <c r="G17" s="10">
        <f>SUM(G8:G16)</f>
        <v>309052</v>
      </c>
      <c r="H17" s="10">
        <f t="shared" si="0"/>
        <v>339428</v>
      </c>
    </row>
    <row r="18" spans="1:8" x14ac:dyDescent="0.25">
      <c r="A18" s="2" t="s">
        <v>821</v>
      </c>
      <c r="B18" s="2" t="s">
        <v>292</v>
      </c>
      <c r="C18" s="30">
        <v>1000</v>
      </c>
      <c r="D18" s="59">
        <v>1082.07</v>
      </c>
      <c r="E18" s="59">
        <v>1000</v>
      </c>
      <c r="F18" s="59">
        <v>274.17</v>
      </c>
      <c r="G18" s="53">
        <v>1000</v>
      </c>
      <c r="H18" s="59">
        <v>1000</v>
      </c>
    </row>
    <row r="19" spans="1:8" x14ac:dyDescent="0.25">
      <c r="A19" s="2" t="s">
        <v>822</v>
      </c>
      <c r="B19" s="2" t="s">
        <v>512</v>
      </c>
      <c r="C19" s="30">
        <v>7500</v>
      </c>
      <c r="D19" s="59">
        <v>6642.25</v>
      </c>
      <c r="E19" s="59">
        <v>7500</v>
      </c>
      <c r="F19" s="59">
        <v>2833.03</v>
      </c>
      <c r="G19" s="59">
        <v>7500</v>
      </c>
      <c r="H19" s="59">
        <v>7500</v>
      </c>
    </row>
    <row r="20" spans="1:8" x14ac:dyDescent="0.25">
      <c r="A20" s="2" t="s">
        <v>823</v>
      </c>
      <c r="B20" s="2" t="s">
        <v>514</v>
      </c>
      <c r="C20" s="30">
        <v>1700</v>
      </c>
      <c r="D20" s="59">
        <v>1113.25</v>
      </c>
      <c r="E20" s="59">
        <v>1700</v>
      </c>
      <c r="F20" s="5">
        <v>1121.67</v>
      </c>
      <c r="G20" s="5">
        <v>1700</v>
      </c>
      <c r="H20" s="59">
        <v>2000</v>
      </c>
    </row>
    <row r="21" spans="1:8" x14ac:dyDescent="0.25">
      <c r="A21" s="2" t="s">
        <v>824</v>
      </c>
      <c r="B21" s="2" t="s">
        <v>300</v>
      </c>
      <c r="C21" s="30">
        <v>10000</v>
      </c>
      <c r="D21" s="59">
        <v>7420.49</v>
      </c>
      <c r="E21" s="59">
        <v>10000</v>
      </c>
      <c r="F21" s="59">
        <v>3716.71</v>
      </c>
      <c r="G21" s="61">
        <v>10000</v>
      </c>
      <c r="H21" s="59">
        <v>10000</v>
      </c>
    </row>
    <row r="22" spans="1:8" x14ac:dyDescent="0.25">
      <c r="A22" s="9"/>
      <c r="B22" s="9" t="s">
        <v>88</v>
      </c>
      <c r="C22" s="10">
        <f>SUM(C18:C21)</f>
        <v>20200</v>
      </c>
      <c r="D22" s="10">
        <f t="shared" ref="D22:H22" si="1">SUM(D18:D21)</f>
        <v>16258.06</v>
      </c>
      <c r="E22" s="10">
        <f t="shared" si="1"/>
        <v>20200</v>
      </c>
      <c r="F22" s="10">
        <f t="shared" si="1"/>
        <v>7945.5800000000008</v>
      </c>
      <c r="G22" s="10">
        <f>SUM(G18:G21)</f>
        <v>20200</v>
      </c>
      <c r="H22" s="10">
        <f t="shared" si="1"/>
        <v>20500</v>
      </c>
    </row>
    <row r="23" spans="1:8" x14ac:dyDescent="0.25">
      <c r="A23" s="2" t="s">
        <v>825</v>
      </c>
      <c r="B23" s="2" t="s">
        <v>392</v>
      </c>
      <c r="C23" s="30">
        <v>2000</v>
      </c>
      <c r="D23" s="5">
        <v>1994.99</v>
      </c>
      <c r="E23" s="5">
        <v>2000</v>
      </c>
      <c r="F23" s="5">
        <v>67.739999999999995</v>
      </c>
      <c r="G23" s="5">
        <v>2000</v>
      </c>
      <c r="H23" s="59">
        <v>2000</v>
      </c>
    </row>
    <row r="24" spans="1:8" x14ac:dyDescent="0.25">
      <c r="A24" s="2" t="s">
        <v>826</v>
      </c>
      <c r="B24" s="2" t="s">
        <v>449</v>
      </c>
      <c r="C24" s="30">
        <v>5000</v>
      </c>
      <c r="D24" s="59">
        <v>4573.8999999999996</v>
      </c>
      <c r="E24" s="59">
        <v>12500</v>
      </c>
      <c r="F24" s="59">
        <v>1232.8800000000001</v>
      </c>
      <c r="G24" s="61">
        <v>12500</v>
      </c>
      <c r="H24" s="59">
        <v>12500</v>
      </c>
    </row>
    <row r="25" spans="1:8" x14ac:dyDescent="0.25">
      <c r="A25" s="2" t="s">
        <v>827</v>
      </c>
      <c r="B25" s="2" t="s">
        <v>338</v>
      </c>
      <c r="C25" s="61">
        <v>4750</v>
      </c>
      <c r="D25" s="59">
        <v>4679.6499999999996</v>
      </c>
      <c r="E25" s="59">
        <v>6000</v>
      </c>
      <c r="F25" s="30">
        <v>300.75</v>
      </c>
      <c r="G25" s="61">
        <v>6000</v>
      </c>
      <c r="H25" s="61">
        <v>20000</v>
      </c>
    </row>
    <row r="26" spans="1:8" x14ac:dyDescent="0.25">
      <c r="A26" s="2" t="s">
        <v>828</v>
      </c>
      <c r="B26" s="2" t="s">
        <v>452</v>
      </c>
      <c r="C26" s="30">
        <v>3500</v>
      </c>
      <c r="D26" s="59">
        <v>3698.78</v>
      </c>
      <c r="E26" s="59">
        <v>3500</v>
      </c>
      <c r="F26" s="59">
        <v>2285.09</v>
      </c>
      <c r="G26" s="61">
        <v>3500</v>
      </c>
      <c r="H26" s="59">
        <v>3500</v>
      </c>
    </row>
    <row r="27" spans="1:8" x14ac:dyDescent="0.25">
      <c r="A27" s="2" t="s">
        <v>829</v>
      </c>
      <c r="B27" s="2" t="s">
        <v>649</v>
      </c>
      <c r="C27" s="30">
        <v>1000</v>
      </c>
      <c r="D27" s="59">
        <v>-4152.09</v>
      </c>
      <c r="E27" s="5">
        <v>1000</v>
      </c>
      <c r="F27" s="5">
        <v>0</v>
      </c>
      <c r="G27" s="61">
        <v>1000</v>
      </c>
      <c r="H27" s="59">
        <v>1000</v>
      </c>
    </row>
    <row r="28" spans="1:8" x14ac:dyDescent="0.25">
      <c r="A28" s="9"/>
      <c r="B28" s="9" t="s">
        <v>87</v>
      </c>
      <c r="C28" s="10">
        <f>SUM(C23:C27)</f>
        <v>16250</v>
      </c>
      <c r="D28" s="10">
        <f t="shared" ref="D28:H28" si="2">SUM(D23:D27)</f>
        <v>10795.23</v>
      </c>
      <c r="E28" s="10">
        <f t="shared" si="2"/>
        <v>25000</v>
      </c>
      <c r="F28" s="10">
        <f t="shared" si="2"/>
        <v>3886.46</v>
      </c>
      <c r="G28" s="25">
        <f>SUM(G23:G27)</f>
        <v>25000</v>
      </c>
      <c r="H28" s="10">
        <f t="shared" si="2"/>
        <v>39000</v>
      </c>
    </row>
    <row r="29" spans="1:8" x14ac:dyDescent="0.25">
      <c r="A29" s="2" t="s">
        <v>830</v>
      </c>
      <c r="B29" s="2" t="s">
        <v>312</v>
      </c>
      <c r="C29" s="61">
        <v>3303</v>
      </c>
      <c r="D29" s="61">
        <v>4709.67</v>
      </c>
      <c r="E29" s="61">
        <v>3445</v>
      </c>
      <c r="F29" s="61">
        <v>1674.21</v>
      </c>
      <c r="G29" s="61">
        <v>3445</v>
      </c>
      <c r="H29" s="61">
        <v>4000</v>
      </c>
    </row>
    <row r="30" spans="1:8" x14ac:dyDescent="0.25">
      <c r="A30" s="2" t="s">
        <v>831</v>
      </c>
      <c r="B30" s="2" t="s">
        <v>314</v>
      </c>
      <c r="C30" s="61">
        <v>3798</v>
      </c>
      <c r="D30" s="61">
        <v>5986.4</v>
      </c>
      <c r="E30" s="61">
        <v>3949</v>
      </c>
      <c r="F30" s="61">
        <v>3170.58</v>
      </c>
      <c r="G30" s="61">
        <v>5200</v>
      </c>
      <c r="H30" s="61">
        <v>5200</v>
      </c>
    </row>
    <row r="31" spans="1:8" x14ac:dyDescent="0.25">
      <c r="A31" s="2" t="s">
        <v>832</v>
      </c>
      <c r="B31" s="2" t="s">
        <v>315</v>
      </c>
      <c r="C31" s="61">
        <v>2000</v>
      </c>
      <c r="D31" s="59">
        <v>2137.44</v>
      </c>
      <c r="E31" s="59">
        <v>2000</v>
      </c>
      <c r="F31" s="59">
        <v>355.29</v>
      </c>
      <c r="G31" s="61">
        <v>2000</v>
      </c>
      <c r="H31" s="61">
        <v>6600</v>
      </c>
    </row>
    <row r="32" spans="1:8" x14ac:dyDescent="0.25">
      <c r="A32" s="2" t="s">
        <v>833</v>
      </c>
      <c r="B32" s="2" t="s">
        <v>317</v>
      </c>
      <c r="C32" s="30">
        <v>1000</v>
      </c>
      <c r="D32" s="59">
        <v>675</v>
      </c>
      <c r="E32" s="59">
        <v>1000</v>
      </c>
      <c r="F32" s="59">
        <v>203</v>
      </c>
      <c r="G32" s="61">
        <v>1000</v>
      </c>
      <c r="H32" s="59">
        <v>1000</v>
      </c>
    </row>
    <row r="33" spans="1:8" x14ac:dyDescent="0.25">
      <c r="A33" s="2" t="s">
        <v>834</v>
      </c>
      <c r="B33" s="2" t="s">
        <v>396</v>
      </c>
      <c r="C33" s="61">
        <v>4868</v>
      </c>
      <c r="D33" s="61">
        <v>3721.08</v>
      </c>
      <c r="E33" s="61">
        <v>4917</v>
      </c>
      <c r="F33" s="61">
        <v>1685.3</v>
      </c>
      <c r="G33" s="61">
        <v>4917</v>
      </c>
      <c r="H33" s="61">
        <v>4966</v>
      </c>
    </row>
    <row r="34" spans="1:8" s="51" customFormat="1" x14ac:dyDescent="0.25">
      <c r="A34" s="52" t="s">
        <v>835</v>
      </c>
      <c r="B34" s="52" t="s">
        <v>318</v>
      </c>
      <c r="C34" s="53">
        <v>4120</v>
      </c>
      <c r="D34" s="59">
        <v>19261.650000000001</v>
      </c>
      <c r="E34" s="59">
        <v>4500</v>
      </c>
      <c r="F34" s="59">
        <v>32.08</v>
      </c>
      <c r="G34" s="61">
        <v>4500</v>
      </c>
      <c r="H34" s="59">
        <v>4500</v>
      </c>
    </row>
    <row r="35" spans="1:8" x14ac:dyDescent="0.25">
      <c r="A35" s="2" t="s">
        <v>836</v>
      </c>
      <c r="B35" s="2" t="s">
        <v>399</v>
      </c>
      <c r="C35" s="61">
        <v>1837</v>
      </c>
      <c r="D35" s="61">
        <v>1450.57</v>
      </c>
      <c r="E35" s="61">
        <v>1910</v>
      </c>
      <c r="F35" s="61">
        <v>791.22</v>
      </c>
      <c r="G35" s="61">
        <v>1910</v>
      </c>
      <c r="H35" s="61">
        <v>1910</v>
      </c>
    </row>
    <row r="36" spans="1:8" x14ac:dyDescent="0.25">
      <c r="A36" s="2" t="s">
        <v>837</v>
      </c>
      <c r="B36" s="54" t="s">
        <v>401</v>
      </c>
      <c r="C36" s="61">
        <v>10504</v>
      </c>
      <c r="D36" s="61">
        <v>7623.93</v>
      </c>
      <c r="E36" s="61">
        <v>10819</v>
      </c>
      <c r="F36" s="61">
        <v>3796.04</v>
      </c>
      <c r="G36" s="61">
        <v>10819</v>
      </c>
      <c r="H36" s="61">
        <v>11144</v>
      </c>
    </row>
    <row r="37" spans="1:8" x14ac:dyDescent="0.25">
      <c r="A37" s="2" t="s">
        <v>838</v>
      </c>
      <c r="B37" s="2" t="s">
        <v>403</v>
      </c>
      <c r="C37" s="61">
        <v>7931</v>
      </c>
      <c r="D37" s="61">
        <v>7191.25</v>
      </c>
      <c r="E37" s="61">
        <v>7931</v>
      </c>
      <c r="F37" s="61">
        <v>3922.5</v>
      </c>
      <c r="G37" s="61">
        <v>7931</v>
      </c>
      <c r="H37" s="61">
        <v>7931</v>
      </c>
    </row>
    <row r="38" spans="1:8" x14ac:dyDescent="0.25">
      <c r="A38" s="2" t="s">
        <v>839</v>
      </c>
      <c r="B38" s="2" t="s">
        <v>467</v>
      </c>
      <c r="C38" s="61">
        <v>1500</v>
      </c>
      <c r="D38" s="59">
        <v>1104.75</v>
      </c>
      <c r="E38" s="59">
        <v>1500</v>
      </c>
      <c r="F38" s="59">
        <v>0</v>
      </c>
      <c r="G38" s="61">
        <v>1500</v>
      </c>
      <c r="H38" s="61">
        <v>2250</v>
      </c>
    </row>
    <row r="39" spans="1:8" x14ac:dyDescent="0.25">
      <c r="A39" s="2" t="s">
        <v>840</v>
      </c>
      <c r="B39" s="2" t="s">
        <v>322</v>
      </c>
      <c r="C39" s="30">
        <v>2500</v>
      </c>
      <c r="D39" s="59">
        <v>2611.33</v>
      </c>
      <c r="E39" s="59">
        <v>4500</v>
      </c>
      <c r="F39" s="59">
        <v>1709.88</v>
      </c>
      <c r="G39" s="59">
        <v>4500</v>
      </c>
      <c r="H39" s="59">
        <v>4500</v>
      </c>
    </row>
    <row r="40" spans="1:8" x14ac:dyDescent="0.25">
      <c r="A40" s="9"/>
      <c r="B40" s="9" t="s">
        <v>86</v>
      </c>
      <c r="C40" s="10">
        <f>SUM(C29:C39)</f>
        <v>43361</v>
      </c>
      <c r="D40" s="10">
        <f t="shared" ref="D40:H40" si="3">SUM(D29:D39)</f>
        <v>56473.070000000007</v>
      </c>
      <c r="E40" s="10">
        <f t="shared" si="3"/>
        <v>46471</v>
      </c>
      <c r="F40" s="10">
        <f t="shared" si="3"/>
        <v>17340.100000000002</v>
      </c>
      <c r="G40" s="10">
        <f>SUM(G29:G39)</f>
        <v>47722</v>
      </c>
      <c r="H40" s="10">
        <f t="shared" si="3"/>
        <v>54001</v>
      </c>
    </row>
    <row r="41" spans="1:8" x14ac:dyDescent="0.25">
      <c r="A41" s="2" t="s">
        <v>841</v>
      </c>
      <c r="B41" s="2" t="s">
        <v>555</v>
      </c>
      <c r="C41" s="30">
        <v>0</v>
      </c>
      <c r="D41" s="5">
        <v>0</v>
      </c>
      <c r="E41" s="5">
        <v>6000</v>
      </c>
      <c r="F41" s="5">
        <v>5093.95</v>
      </c>
      <c r="G41" s="5">
        <v>6000</v>
      </c>
      <c r="H41" s="59">
        <v>0</v>
      </c>
    </row>
    <row r="42" spans="1:8" x14ac:dyDescent="0.25">
      <c r="A42" s="9"/>
      <c r="B42" s="9" t="s">
        <v>83</v>
      </c>
      <c r="C42" s="10">
        <f>SUM(C41)</f>
        <v>0</v>
      </c>
      <c r="D42" s="10">
        <f t="shared" ref="D42:H42" si="4">SUM(D41)</f>
        <v>0</v>
      </c>
      <c r="E42" s="10">
        <f t="shared" si="4"/>
        <v>6000</v>
      </c>
      <c r="F42" s="10">
        <f t="shared" si="4"/>
        <v>5093.95</v>
      </c>
      <c r="G42" s="10">
        <f>SUM(G41)</f>
        <v>6000</v>
      </c>
      <c r="H42" s="10">
        <f t="shared" si="4"/>
        <v>0</v>
      </c>
    </row>
    <row r="43" spans="1:8" hidden="1" x14ac:dyDescent="0.25">
      <c r="A43" s="21" t="s">
        <v>842</v>
      </c>
      <c r="B43" s="21" t="s">
        <v>474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</row>
    <row r="44" spans="1:8" x14ac:dyDescent="0.25">
      <c r="A44" s="26" t="s">
        <v>843</v>
      </c>
      <c r="B44" s="26" t="s">
        <v>557</v>
      </c>
      <c r="C44" s="29">
        <v>0</v>
      </c>
      <c r="D44" s="18">
        <v>0</v>
      </c>
      <c r="E44" s="29">
        <v>0</v>
      </c>
      <c r="F44" s="29">
        <v>0</v>
      </c>
      <c r="G44" s="18">
        <v>0</v>
      </c>
      <c r="H44" s="29">
        <v>90000</v>
      </c>
    </row>
    <row r="45" spans="1:8" hidden="1" x14ac:dyDescent="0.25">
      <c r="A45" s="26" t="s">
        <v>844</v>
      </c>
      <c r="B45" s="26" t="s">
        <v>558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</row>
    <row r="46" spans="1:8" s="57" customFormat="1" x14ac:dyDescent="0.25">
      <c r="A46" s="73" t="s">
        <v>845</v>
      </c>
      <c r="B46" s="73" t="s">
        <v>326</v>
      </c>
      <c r="C46" s="27">
        <v>0</v>
      </c>
      <c r="D46" s="27">
        <v>0</v>
      </c>
      <c r="E46" s="27">
        <v>10000</v>
      </c>
      <c r="F46" s="27">
        <v>0</v>
      </c>
      <c r="G46" s="27">
        <v>10000</v>
      </c>
      <c r="H46" s="27">
        <v>0</v>
      </c>
    </row>
    <row r="47" spans="1:8" ht="15.75" thickBot="1" x14ac:dyDescent="0.3">
      <c r="A47" s="19"/>
      <c r="B47" s="19" t="s">
        <v>76</v>
      </c>
      <c r="C47" s="20">
        <f>SUM(C43:C46)</f>
        <v>0</v>
      </c>
      <c r="D47" s="20">
        <f t="shared" ref="D47:H47" si="5">SUM(D43:D46)</f>
        <v>0</v>
      </c>
      <c r="E47" s="20">
        <f t="shared" si="5"/>
        <v>10000</v>
      </c>
      <c r="F47" s="20">
        <f t="shared" si="5"/>
        <v>0</v>
      </c>
      <c r="G47" s="20">
        <f>SUM(G43:G46)</f>
        <v>10000</v>
      </c>
      <c r="H47" s="20">
        <f t="shared" si="5"/>
        <v>90000</v>
      </c>
    </row>
    <row r="48" spans="1:8" ht="16.5" thickTop="1" thickBot="1" x14ac:dyDescent="0.3">
      <c r="A48" s="4"/>
      <c r="B48" s="4" t="s">
        <v>73</v>
      </c>
      <c r="C48" s="6">
        <f>SUM(C8:C47)/2</f>
        <v>324481</v>
      </c>
      <c r="D48" s="6">
        <f t="shared" ref="D48:H48" si="6">SUM(D8:D47)/2</f>
        <v>306554.20999999996</v>
      </c>
      <c r="E48" s="6">
        <f t="shared" si="6"/>
        <v>444011</v>
      </c>
      <c r="F48" s="6">
        <f t="shared" si="6"/>
        <v>176565.87000000002</v>
      </c>
      <c r="G48" s="6">
        <f>SUM(G8:G47)/2</f>
        <v>417974</v>
      </c>
      <c r="H48" s="6">
        <f t="shared" si="6"/>
        <v>542929</v>
      </c>
    </row>
    <row r="49" spans="1:8" ht="15.75" thickTop="1" x14ac:dyDescent="0.25"/>
    <row r="55" spans="1:8" x14ac:dyDescent="0.25">
      <c r="A55" s="241" t="s">
        <v>0</v>
      </c>
      <c r="B55" s="241"/>
      <c r="C55" s="241"/>
      <c r="D55" s="241"/>
      <c r="E55" s="241"/>
      <c r="F55" s="241"/>
      <c r="G55" s="241"/>
      <c r="H55" s="241"/>
    </row>
    <row r="56" spans="1:8" x14ac:dyDescent="0.25">
      <c r="A56" s="241" t="s">
        <v>871</v>
      </c>
      <c r="B56" s="241"/>
      <c r="C56" s="241"/>
      <c r="D56" s="241"/>
      <c r="E56" s="241"/>
      <c r="F56" s="241"/>
      <c r="G56" s="241"/>
      <c r="H56" s="241"/>
    </row>
    <row r="57" spans="1:8" x14ac:dyDescent="0.25">
      <c r="A57" s="241" t="s">
        <v>1032</v>
      </c>
      <c r="B57" s="241"/>
      <c r="C57" s="241"/>
      <c r="D57" s="241"/>
      <c r="E57" s="241"/>
      <c r="F57" s="241"/>
      <c r="G57" s="241"/>
      <c r="H57" s="241"/>
    </row>
    <row r="58" spans="1:8" x14ac:dyDescent="0.25">
      <c r="A58" s="66"/>
      <c r="B58" s="66"/>
      <c r="C58" s="92"/>
      <c r="D58" s="92"/>
      <c r="E58" s="92"/>
      <c r="F58" s="92"/>
      <c r="G58" s="92"/>
      <c r="H58" s="92"/>
    </row>
    <row r="59" spans="1:8" x14ac:dyDescent="0.25">
      <c r="A59" s="66"/>
      <c r="B59" s="66"/>
      <c r="C59" s="92"/>
      <c r="D59" s="92"/>
      <c r="E59" s="92"/>
      <c r="F59" s="92"/>
      <c r="G59" s="92"/>
      <c r="H59" s="92"/>
    </row>
    <row r="60" spans="1:8" x14ac:dyDescent="0.25">
      <c r="A60" s="66"/>
      <c r="B60" s="66"/>
      <c r="C60" s="92"/>
      <c r="D60" s="92"/>
      <c r="E60" s="92"/>
      <c r="F60" s="92"/>
      <c r="G60" s="92"/>
      <c r="H60" s="92"/>
    </row>
    <row r="61" spans="1:8" x14ac:dyDescent="0.25">
      <c r="A61" s="66"/>
      <c r="B61" s="173"/>
      <c r="C61" s="174"/>
      <c r="D61" s="174"/>
      <c r="E61" s="174"/>
      <c r="F61" s="174"/>
      <c r="G61" s="174"/>
      <c r="H61" s="174"/>
    </row>
    <row r="62" spans="1:8" x14ac:dyDescent="0.25">
      <c r="A62" s="85"/>
      <c r="B62" s="66"/>
      <c r="C62" s="92"/>
      <c r="D62" s="92"/>
      <c r="E62" s="92"/>
      <c r="F62" s="92"/>
      <c r="G62" s="92"/>
      <c r="H62" s="92"/>
    </row>
    <row r="63" spans="1:8" x14ac:dyDescent="0.25">
      <c r="A63" s="85"/>
      <c r="B63" s="66"/>
      <c r="C63" s="92"/>
      <c r="D63" s="92"/>
      <c r="E63" s="92"/>
      <c r="F63" s="92"/>
      <c r="G63" s="92"/>
      <c r="H63" s="92"/>
    </row>
    <row r="64" spans="1:8" x14ac:dyDescent="0.25">
      <c r="A64" s="85"/>
      <c r="B64" s="66"/>
      <c r="C64" s="92"/>
      <c r="D64" s="92"/>
      <c r="E64" s="92"/>
      <c r="F64" s="92"/>
      <c r="G64" s="92"/>
      <c r="H64" s="92"/>
    </row>
    <row r="65" spans="1:8" x14ac:dyDescent="0.25">
      <c r="A65" s="85"/>
      <c r="B65" s="66"/>
      <c r="C65" s="92"/>
      <c r="D65" s="92"/>
      <c r="E65" s="92"/>
      <c r="F65" s="92"/>
      <c r="G65" s="92"/>
      <c r="H65" s="92"/>
    </row>
    <row r="66" spans="1:8" x14ac:dyDescent="0.25">
      <c r="A66" s="85"/>
      <c r="B66" s="66"/>
      <c r="C66" s="92"/>
      <c r="D66" s="92"/>
      <c r="E66" s="92"/>
      <c r="F66" s="92"/>
      <c r="G66" s="92"/>
      <c r="H66" s="92"/>
    </row>
    <row r="67" spans="1:8" x14ac:dyDescent="0.25">
      <c r="A67" s="85"/>
      <c r="B67" s="66"/>
      <c r="C67" s="92"/>
      <c r="D67" s="92"/>
      <c r="E67" s="92"/>
      <c r="F67" s="92"/>
      <c r="G67" s="92"/>
      <c r="H67" s="92"/>
    </row>
    <row r="68" spans="1:8" x14ac:dyDescent="0.25">
      <c r="A68" s="85"/>
      <c r="B68" s="66"/>
      <c r="C68" s="92"/>
      <c r="D68" s="92"/>
      <c r="E68" s="92"/>
      <c r="F68" s="92"/>
      <c r="G68" s="92"/>
      <c r="H68" s="92"/>
    </row>
    <row r="69" spans="1:8" x14ac:dyDescent="0.25">
      <c r="A69" s="85"/>
      <c r="B69" s="66"/>
      <c r="C69" s="92"/>
      <c r="D69" s="92"/>
      <c r="E69" s="92"/>
      <c r="F69" s="92"/>
      <c r="G69" s="92"/>
      <c r="H69" s="92"/>
    </row>
    <row r="70" spans="1:8" x14ac:dyDescent="0.25">
      <c r="A70" s="85"/>
      <c r="B70" s="66"/>
      <c r="C70" s="92"/>
      <c r="D70" s="92"/>
      <c r="E70" s="92"/>
      <c r="F70" s="92"/>
      <c r="G70" s="92"/>
      <c r="H70" s="92"/>
    </row>
    <row r="71" spans="1:8" x14ac:dyDescent="0.25">
      <c r="A71" s="85"/>
      <c r="B71" s="66"/>
      <c r="C71" s="92"/>
      <c r="D71" s="92"/>
      <c r="E71" s="92"/>
      <c r="F71" s="92"/>
      <c r="G71" s="92"/>
      <c r="H71" s="92"/>
    </row>
    <row r="72" spans="1:8" x14ac:dyDescent="0.25">
      <c r="A72" s="85"/>
      <c r="B72" s="66"/>
      <c r="C72" s="92"/>
      <c r="D72" s="92"/>
      <c r="E72" s="92"/>
      <c r="F72" s="92"/>
      <c r="G72" s="92"/>
      <c r="H72" s="92"/>
    </row>
    <row r="73" spans="1:8" x14ac:dyDescent="0.25">
      <c r="A73" s="85"/>
      <c r="B73" s="66"/>
      <c r="C73" s="92"/>
      <c r="D73" s="92"/>
      <c r="E73" s="92"/>
      <c r="F73" s="92"/>
      <c r="G73" s="92"/>
      <c r="H73" s="92"/>
    </row>
    <row r="74" spans="1:8" ht="15.75" thickBot="1" x14ac:dyDescent="0.3">
      <c r="A74" s="85"/>
      <c r="B74" s="66"/>
      <c r="C74" s="92"/>
      <c r="D74" s="92"/>
      <c r="E74" s="92"/>
      <c r="F74" s="92"/>
      <c r="G74" s="92"/>
      <c r="H74" s="92"/>
    </row>
    <row r="75" spans="1:8" ht="16.5" thickTop="1" thickBot="1" x14ac:dyDescent="0.3">
      <c r="A75" s="238" t="s">
        <v>939</v>
      </c>
      <c r="B75" s="239"/>
      <c r="C75" s="239"/>
      <c r="D75" s="239"/>
      <c r="E75" s="239"/>
      <c r="F75" s="239"/>
      <c r="G75" s="239"/>
      <c r="H75" s="240"/>
    </row>
    <row r="76" spans="1:8" ht="15.75" thickTop="1" x14ac:dyDescent="0.25">
      <c r="A76" s="85"/>
      <c r="B76" s="96"/>
      <c r="C76" s="101" t="s">
        <v>1026</v>
      </c>
      <c r="D76" s="101" t="s">
        <v>1026</v>
      </c>
      <c r="E76" s="101" t="s">
        <v>1027</v>
      </c>
      <c r="F76" s="101" t="s">
        <v>1027</v>
      </c>
      <c r="G76" s="101" t="s">
        <v>1027</v>
      </c>
      <c r="H76" s="101" t="s">
        <v>111</v>
      </c>
    </row>
    <row r="77" spans="1:8" x14ac:dyDescent="0.25">
      <c r="A77" s="85"/>
      <c r="B77" s="96"/>
      <c r="C77" s="101" t="s">
        <v>77</v>
      </c>
      <c r="D77" s="101" t="s">
        <v>867</v>
      </c>
      <c r="E77" s="101" t="s">
        <v>1033</v>
      </c>
      <c r="F77" s="101" t="s">
        <v>867</v>
      </c>
      <c r="G77" s="101" t="s">
        <v>1028</v>
      </c>
      <c r="H77" s="101" t="s">
        <v>870</v>
      </c>
    </row>
    <row r="78" spans="1:8" ht="15.75" thickBot="1" x14ac:dyDescent="0.3">
      <c r="A78" s="85"/>
      <c r="B78" s="175" t="s">
        <v>940</v>
      </c>
      <c r="C78" s="176"/>
      <c r="D78" s="176"/>
      <c r="E78" s="176" t="s">
        <v>3</v>
      </c>
      <c r="F78" s="176" t="s">
        <v>872</v>
      </c>
      <c r="G78" s="176" t="s">
        <v>3</v>
      </c>
      <c r="H78" s="176" t="s">
        <v>3</v>
      </c>
    </row>
    <row r="79" spans="1:8" ht="15.75" thickTop="1" x14ac:dyDescent="0.25">
      <c r="A79" s="85"/>
      <c r="B79" s="66" t="s">
        <v>941</v>
      </c>
      <c r="C79" s="92">
        <f>C17</f>
        <v>244670</v>
      </c>
      <c r="D79" s="92">
        <f t="shared" ref="D79:H79" si="7">D17</f>
        <v>223027.84999999998</v>
      </c>
      <c r="E79" s="92">
        <f t="shared" si="7"/>
        <v>336340</v>
      </c>
      <c r="F79" s="92">
        <f t="shared" si="7"/>
        <v>142299.78</v>
      </c>
      <c r="G79" s="92">
        <f t="shared" si="7"/>
        <v>309052</v>
      </c>
      <c r="H79" s="92">
        <f t="shared" si="7"/>
        <v>339428</v>
      </c>
    </row>
    <row r="80" spans="1:8" x14ac:dyDescent="0.25">
      <c r="A80" s="85"/>
      <c r="B80" s="66" t="s">
        <v>79</v>
      </c>
      <c r="C80" s="92">
        <f>C22</f>
        <v>20200</v>
      </c>
      <c r="D80" s="92">
        <f t="shared" ref="D80:H80" si="8">D22</f>
        <v>16258.06</v>
      </c>
      <c r="E80" s="92">
        <f t="shared" si="8"/>
        <v>20200</v>
      </c>
      <c r="F80" s="92">
        <f t="shared" si="8"/>
        <v>7945.5800000000008</v>
      </c>
      <c r="G80" s="92">
        <f t="shared" si="8"/>
        <v>20200</v>
      </c>
      <c r="H80" s="92">
        <f t="shared" si="8"/>
        <v>20500</v>
      </c>
    </row>
    <row r="81" spans="1:8" x14ac:dyDescent="0.25">
      <c r="A81" s="85"/>
      <c r="B81" s="66" t="s">
        <v>80</v>
      </c>
      <c r="C81" s="92">
        <f>C28</f>
        <v>16250</v>
      </c>
      <c r="D81" s="92">
        <f t="shared" ref="D81:H81" si="9">D28</f>
        <v>10795.23</v>
      </c>
      <c r="E81" s="92">
        <f t="shared" si="9"/>
        <v>25000</v>
      </c>
      <c r="F81" s="92">
        <f t="shared" si="9"/>
        <v>3886.46</v>
      </c>
      <c r="G81" s="92">
        <f t="shared" si="9"/>
        <v>25000</v>
      </c>
      <c r="H81" s="92">
        <f t="shared" si="9"/>
        <v>39000</v>
      </c>
    </row>
    <row r="82" spans="1:8" x14ac:dyDescent="0.25">
      <c r="A82" s="85"/>
      <c r="B82" s="66" t="s">
        <v>81</v>
      </c>
      <c r="C82" s="92">
        <f>C40</f>
        <v>43361</v>
      </c>
      <c r="D82" s="92">
        <f t="shared" ref="D82:H82" si="10">D40</f>
        <v>56473.070000000007</v>
      </c>
      <c r="E82" s="92">
        <f t="shared" si="10"/>
        <v>46471</v>
      </c>
      <c r="F82" s="92">
        <f t="shared" si="10"/>
        <v>17340.100000000002</v>
      </c>
      <c r="G82" s="92">
        <f t="shared" si="10"/>
        <v>47722</v>
      </c>
      <c r="H82" s="92">
        <f t="shared" si="10"/>
        <v>54001</v>
      </c>
    </row>
    <row r="83" spans="1:8" x14ac:dyDescent="0.25">
      <c r="A83" s="85"/>
      <c r="B83" s="66" t="s">
        <v>1034</v>
      </c>
      <c r="C83" s="92">
        <f>C42</f>
        <v>0</v>
      </c>
      <c r="D83" s="92">
        <f t="shared" ref="D83:H83" si="11">D42</f>
        <v>0</v>
      </c>
      <c r="E83" s="92">
        <f t="shared" si="11"/>
        <v>6000</v>
      </c>
      <c r="F83" s="92">
        <f t="shared" si="11"/>
        <v>5093.95</v>
      </c>
      <c r="G83" s="92">
        <f t="shared" si="11"/>
        <v>6000</v>
      </c>
      <c r="H83" s="92">
        <f t="shared" si="11"/>
        <v>0</v>
      </c>
    </row>
    <row r="84" spans="1:8" ht="15.75" thickBot="1" x14ac:dyDescent="0.3">
      <c r="A84" s="85"/>
      <c r="B84" s="66" t="s">
        <v>1035</v>
      </c>
      <c r="C84" s="92">
        <f>C47</f>
        <v>0</v>
      </c>
      <c r="D84" s="92">
        <f t="shared" ref="D84:H84" si="12">D47</f>
        <v>0</v>
      </c>
      <c r="E84" s="92">
        <f t="shared" si="12"/>
        <v>10000</v>
      </c>
      <c r="F84" s="92">
        <f t="shared" si="12"/>
        <v>0</v>
      </c>
      <c r="G84" s="92">
        <f t="shared" si="12"/>
        <v>10000</v>
      </c>
      <c r="H84" s="92">
        <f t="shared" si="12"/>
        <v>90000</v>
      </c>
    </row>
    <row r="85" spans="1:8" ht="16.5" thickTop="1" thickBot="1" x14ac:dyDescent="0.3">
      <c r="A85" s="85"/>
      <c r="B85" s="98" t="s">
        <v>78</v>
      </c>
      <c r="C85" s="99">
        <f t="shared" ref="C85:H85" si="13">SUM(C79:C84)</f>
        <v>324481</v>
      </c>
      <c r="D85" s="99">
        <f t="shared" si="13"/>
        <v>306554.20999999996</v>
      </c>
      <c r="E85" s="99">
        <f t="shared" si="13"/>
        <v>444011</v>
      </c>
      <c r="F85" s="99">
        <f t="shared" si="13"/>
        <v>176565.87</v>
      </c>
      <c r="G85" s="99">
        <f t="shared" si="13"/>
        <v>417974</v>
      </c>
      <c r="H85" s="99">
        <f t="shared" si="13"/>
        <v>542929</v>
      </c>
    </row>
    <row r="86" spans="1:8" ht="16.5" thickTop="1" thickBot="1" x14ac:dyDescent="0.3">
      <c r="A86" s="85"/>
      <c r="B86" s="66"/>
      <c r="C86" s="92"/>
      <c r="D86" s="92"/>
      <c r="E86" s="92"/>
      <c r="F86" s="92"/>
      <c r="G86" s="92"/>
      <c r="H86" s="92"/>
    </row>
    <row r="87" spans="1:8" ht="16.5" thickTop="1" thickBot="1" x14ac:dyDescent="0.3">
      <c r="A87" s="238" t="s">
        <v>943</v>
      </c>
      <c r="B87" s="239"/>
      <c r="C87" s="239"/>
      <c r="D87" s="239"/>
      <c r="E87" s="239"/>
      <c r="F87" s="239"/>
      <c r="G87" s="239"/>
      <c r="H87" s="240"/>
    </row>
    <row r="88" spans="1:8" ht="15.75" thickTop="1" x14ac:dyDescent="0.25">
      <c r="A88" s="85"/>
      <c r="B88" s="105"/>
      <c r="C88" s="101"/>
      <c r="D88" s="101" t="s">
        <v>867</v>
      </c>
      <c r="E88" s="101" t="s">
        <v>867</v>
      </c>
      <c r="F88" s="101" t="s">
        <v>867</v>
      </c>
      <c r="G88" s="106" t="s">
        <v>944</v>
      </c>
      <c r="H88" s="106" t="s">
        <v>945</v>
      </c>
    </row>
    <row r="89" spans="1:8" ht="15.75" thickBot="1" x14ac:dyDescent="0.3">
      <c r="A89" s="85"/>
      <c r="B89" s="144"/>
      <c r="C89" s="129"/>
      <c r="D89" s="177">
        <v>2022</v>
      </c>
      <c r="E89" s="177">
        <v>2023</v>
      </c>
      <c r="F89" s="177">
        <v>2024</v>
      </c>
      <c r="G89" s="177">
        <v>2025</v>
      </c>
      <c r="H89" s="177">
        <v>2026</v>
      </c>
    </row>
    <row r="90" spans="1:8" ht="15.75" thickTop="1" x14ac:dyDescent="0.25">
      <c r="A90" s="85"/>
      <c r="B90" s="66" t="s">
        <v>1036</v>
      </c>
      <c r="C90" s="92"/>
      <c r="D90" s="65">
        <v>135</v>
      </c>
      <c r="E90" s="65">
        <v>134</v>
      </c>
      <c r="F90" s="65">
        <v>141</v>
      </c>
      <c r="G90" s="65">
        <v>130</v>
      </c>
      <c r="H90" s="65">
        <v>125</v>
      </c>
    </row>
    <row r="91" spans="1:8" x14ac:dyDescent="0.25">
      <c r="A91" s="85"/>
      <c r="B91" s="66" t="s">
        <v>1037</v>
      </c>
      <c r="C91" s="92"/>
      <c r="D91" s="65">
        <v>88</v>
      </c>
      <c r="E91" s="65">
        <v>55</v>
      </c>
      <c r="F91" s="65">
        <v>69</v>
      </c>
      <c r="G91" s="65">
        <v>69</v>
      </c>
      <c r="H91" s="65">
        <v>55</v>
      </c>
    </row>
    <row r="92" spans="1:8" x14ac:dyDescent="0.25">
      <c r="A92" s="85"/>
      <c r="B92" s="66" t="s">
        <v>1038</v>
      </c>
      <c r="C92" s="92"/>
      <c r="D92" s="65">
        <v>3075</v>
      </c>
      <c r="E92" s="65">
        <v>553</v>
      </c>
      <c r="F92" s="65">
        <v>600</v>
      </c>
      <c r="G92" s="65">
        <v>600</v>
      </c>
      <c r="H92" s="65">
        <v>600</v>
      </c>
    </row>
    <row r="93" spans="1:8" x14ac:dyDescent="0.25">
      <c r="A93" s="85"/>
      <c r="B93" s="66" t="s">
        <v>1039</v>
      </c>
      <c r="C93" s="92"/>
      <c r="D93" s="65">
        <v>31</v>
      </c>
      <c r="E93" s="65">
        <v>30</v>
      </c>
      <c r="F93" s="65">
        <v>30</v>
      </c>
      <c r="G93" s="65">
        <v>30</v>
      </c>
      <c r="H93" s="65">
        <v>30</v>
      </c>
    </row>
    <row r="94" spans="1:8" ht="15.75" thickBot="1" x14ac:dyDescent="0.3">
      <c r="A94" s="85"/>
      <c r="B94" s="66"/>
      <c r="C94" s="92"/>
      <c r="D94" s="92"/>
      <c r="E94" s="92"/>
      <c r="F94" s="92"/>
      <c r="G94" s="92"/>
      <c r="H94" s="92"/>
    </row>
    <row r="95" spans="1:8" ht="16.5" thickTop="1" thickBot="1" x14ac:dyDescent="0.3">
      <c r="A95" s="238" t="s">
        <v>955</v>
      </c>
      <c r="B95" s="239"/>
      <c r="C95" s="239"/>
      <c r="D95" s="239"/>
      <c r="E95" s="239"/>
      <c r="F95" s="239"/>
      <c r="G95" s="239"/>
      <c r="H95" s="240"/>
    </row>
    <row r="96" spans="1:8" ht="15.75" thickTop="1" x14ac:dyDescent="0.25">
      <c r="A96" s="85"/>
      <c r="B96" s="66"/>
      <c r="C96" s="101"/>
      <c r="D96" s="101" t="s">
        <v>867</v>
      </c>
      <c r="E96" s="106" t="s">
        <v>867</v>
      </c>
      <c r="F96" s="106" t="s">
        <v>867</v>
      </c>
      <c r="G96" s="106" t="s">
        <v>944</v>
      </c>
      <c r="H96" s="106" t="s">
        <v>870</v>
      </c>
    </row>
    <row r="97" spans="1:8" ht="15.75" thickBot="1" x14ac:dyDescent="0.3">
      <c r="A97" s="85"/>
      <c r="B97" s="175" t="s">
        <v>956</v>
      </c>
      <c r="C97" s="129"/>
      <c r="D97" s="177">
        <v>2022</v>
      </c>
      <c r="E97" s="177">
        <v>2023</v>
      </c>
      <c r="F97" s="177">
        <v>2024</v>
      </c>
      <c r="G97" s="177">
        <v>2025</v>
      </c>
      <c r="H97" s="177">
        <v>2026</v>
      </c>
    </row>
    <row r="98" spans="1:8" ht="15.75" thickTop="1" x14ac:dyDescent="0.25">
      <c r="A98" s="85"/>
      <c r="B98" s="66" t="s">
        <v>73</v>
      </c>
      <c r="C98" s="92"/>
      <c r="D98" s="92"/>
      <c r="E98" s="92"/>
      <c r="F98" s="92"/>
      <c r="G98" s="92"/>
      <c r="H98" s="92"/>
    </row>
    <row r="99" spans="1:8" x14ac:dyDescent="0.25">
      <c r="A99" s="85"/>
      <c r="B99" s="66" t="s">
        <v>1040</v>
      </c>
      <c r="C99" s="92"/>
      <c r="D99" s="109">
        <v>1</v>
      </c>
      <c r="E99" s="109">
        <v>1</v>
      </c>
      <c r="F99" s="109">
        <v>1</v>
      </c>
      <c r="G99" s="109">
        <v>1</v>
      </c>
      <c r="H99" s="109">
        <v>1</v>
      </c>
    </row>
    <row r="100" spans="1:8" x14ac:dyDescent="0.25">
      <c r="A100" s="85"/>
      <c r="B100" s="66" t="s">
        <v>1041</v>
      </c>
      <c r="C100" s="92"/>
      <c r="D100" s="109">
        <v>1</v>
      </c>
      <c r="E100" s="109">
        <v>1</v>
      </c>
      <c r="F100" s="109">
        <v>1</v>
      </c>
      <c r="G100" s="109">
        <v>1</v>
      </c>
      <c r="H100" s="109">
        <v>1</v>
      </c>
    </row>
    <row r="101" spans="1:8" x14ac:dyDescent="0.25">
      <c r="A101" s="85"/>
      <c r="B101" s="66" t="s">
        <v>1042</v>
      </c>
      <c r="C101" s="92"/>
      <c r="D101" s="109">
        <v>1</v>
      </c>
      <c r="E101" s="109">
        <v>1</v>
      </c>
      <c r="F101" s="109">
        <v>1</v>
      </c>
      <c r="G101" s="109">
        <v>1</v>
      </c>
      <c r="H101" s="109">
        <v>1</v>
      </c>
    </row>
    <row r="102" spans="1:8" x14ac:dyDescent="0.25">
      <c r="A102" s="85"/>
      <c r="B102" s="66" t="s">
        <v>1043</v>
      </c>
      <c r="C102" s="92"/>
      <c r="D102" s="109">
        <v>1</v>
      </c>
      <c r="E102" s="109">
        <v>1</v>
      </c>
      <c r="F102" s="109">
        <v>1</v>
      </c>
      <c r="G102" s="109">
        <v>2</v>
      </c>
      <c r="H102" s="109">
        <v>2</v>
      </c>
    </row>
    <row r="103" spans="1:8" x14ac:dyDescent="0.25">
      <c r="A103" s="85"/>
      <c r="B103" s="181" t="s">
        <v>1046</v>
      </c>
      <c r="C103" s="182"/>
      <c r="D103" s="180">
        <v>0</v>
      </c>
      <c r="E103" s="180">
        <v>0</v>
      </c>
      <c r="F103" s="180">
        <v>0</v>
      </c>
      <c r="G103" s="180">
        <v>0</v>
      </c>
      <c r="H103" s="180">
        <v>0</v>
      </c>
    </row>
    <row r="104" spans="1:8" ht="15.75" thickBot="1" x14ac:dyDescent="0.3">
      <c r="A104" s="85"/>
      <c r="B104" s="183" t="s">
        <v>1044</v>
      </c>
      <c r="C104" s="184"/>
      <c r="D104" s="185">
        <v>3</v>
      </c>
      <c r="E104" s="185">
        <v>3</v>
      </c>
      <c r="F104" s="185">
        <v>3</v>
      </c>
      <c r="G104" s="185">
        <v>0</v>
      </c>
      <c r="H104" s="185">
        <v>0</v>
      </c>
    </row>
    <row r="105" spans="1:8" x14ac:dyDescent="0.25">
      <c r="A105" s="85"/>
      <c r="B105" s="178" t="s">
        <v>1045</v>
      </c>
      <c r="C105" s="179"/>
      <c r="D105" s="186">
        <v>7</v>
      </c>
      <c r="E105" s="127">
        <v>7</v>
      </c>
      <c r="F105" s="127">
        <v>7</v>
      </c>
      <c r="G105" s="127">
        <v>5</v>
      </c>
      <c r="H105" s="127">
        <v>5</v>
      </c>
    </row>
    <row r="106" spans="1:8" x14ac:dyDescent="0.25">
      <c r="A106" s="85"/>
      <c r="B106" s="178"/>
      <c r="C106" s="179"/>
      <c r="D106" s="179"/>
      <c r="E106" s="179"/>
      <c r="F106" s="92"/>
      <c r="G106" s="92"/>
      <c r="H106" s="92"/>
    </row>
  </sheetData>
  <mergeCells count="9">
    <mergeCell ref="A87:H87"/>
    <mergeCell ref="A95:H95"/>
    <mergeCell ref="A55:H55"/>
    <mergeCell ref="A56:H56"/>
    <mergeCell ref="A1:H1"/>
    <mergeCell ref="A2:H2"/>
    <mergeCell ref="A3:H3"/>
    <mergeCell ref="A57:H57"/>
    <mergeCell ref="A75:H75"/>
  </mergeCells>
  <pageMargins left="0.7" right="0.7" top="0.75" bottom="0.75" header="0.3" footer="0.3"/>
  <pageSetup scale="86" orientation="portrait" r:id="rId1"/>
  <rowBreaks count="1" manualBreakCount="1">
    <brk id="54" max="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95"/>
  <sheetViews>
    <sheetView topLeftCell="A15" zoomScaleNormal="100" workbookViewId="0">
      <selection activeCell="L18" sqref="L18"/>
    </sheetView>
  </sheetViews>
  <sheetFormatPr defaultRowHeight="15" x14ac:dyDescent="0.25"/>
  <cols>
    <col min="1" max="1" width="14.28515625" customWidth="1"/>
    <col min="2" max="2" width="31.7109375" customWidth="1"/>
    <col min="3" max="3" width="9.28515625" customWidth="1"/>
    <col min="6" max="6" width="11.28515625" bestFit="1" customWidth="1"/>
  </cols>
  <sheetData>
    <row r="1" spans="1:8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 x14ac:dyDescent="0.25">
      <c r="A2" s="245" t="s">
        <v>871</v>
      </c>
      <c r="B2" s="245"/>
      <c r="C2" s="245"/>
      <c r="D2" s="245"/>
      <c r="E2" s="245"/>
      <c r="F2" s="245"/>
      <c r="G2" s="245"/>
      <c r="H2" s="245"/>
    </row>
    <row r="3" spans="1:8" x14ac:dyDescent="0.25">
      <c r="A3" s="245" t="s">
        <v>108</v>
      </c>
      <c r="B3" s="245"/>
      <c r="C3" s="245"/>
      <c r="D3" s="245"/>
      <c r="E3" s="245"/>
      <c r="F3" s="245"/>
      <c r="G3" s="245"/>
      <c r="H3" s="245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x14ac:dyDescent="0.25">
      <c r="A5" s="23" t="s">
        <v>30</v>
      </c>
      <c r="B5" s="23" t="s">
        <v>31</v>
      </c>
      <c r="C5" s="75" t="s">
        <v>865</v>
      </c>
      <c r="D5" s="112" t="s">
        <v>865</v>
      </c>
      <c r="E5" s="112" t="s">
        <v>868</v>
      </c>
      <c r="F5" s="112" t="s">
        <v>868</v>
      </c>
      <c r="G5" s="112" t="s">
        <v>868</v>
      </c>
      <c r="H5" s="75" t="s">
        <v>111</v>
      </c>
    </row>
    <row r="6" spans="1:8" x14ac:dyDescent="0.25">
      <c r="A6" s="23" t="s">
        <v>32</v>
      </c>
      <c r="B6" s="23"/>
      <c r="C6" s="75" t="s">
        <v>866</v>
      </c>
      <c r="D6" s="112" t="s">
        <v>867</v>
      </c>
      <c r="E6" s="112" t="s">
        <v>869</v>
      </c>
      <c r="F6" s="112" t="s">
        <v>867</v>
      </c>
      <c r="G6" s="112" t="s">
        <v>866</v>
      </c>
      <c r="H6" s="1" t="s">
        <v>870</v>
      </c>
    </row>
    <row r="7" spans="1:8" ht="15.75" thickBot="1" x14ac:dyDescent="0.3">
      <c r="A7" s="23" t="s">
        <v>2</v>
      </c>
      <c r="B7" s="23"/>
      <c r="C7" s="76" t="s">
        <v>3</v>
      </c>
      <c r="D7" s="88"/>
      <c r="E7" s="88" t="s">
        <v>77</v>
      </c>
      <c r="F7" s="88" t="s">
        <v>872</v>
      </c>
      <c r="G7" s="88" t="s">
        <v>77</v>
      </c>
      <c r="H7" s="76" t="s">
        <v>77</v>
      </c>
    </row>
    <row r="8" spans="1:8" ht="15.75" thickTop="1" x14ac:dyDescent="0.25">
      <c r="A8" s="3" t="s">
        <v>500</v>
      </c>
      <c r="B8" s="3" t="s">
        <v>283</v>
      </c>
      <c r="C8" s="56">
        <v>179765</v>
      </c>
      <c r="D8" s="56">
        <v>179220.45</v>
      </c>
      <c r="E8" s="56">
        <v>177753</v>
      </c>
      <c r="F8" s="56">
        <v>67194.53</v>
      </c>
      <c r="G8" s="56">
        <v>161735</v>
      </c>
      <c r="H8" s="56">
        <v>189823</v>
      </c>
    </row>
    <row r="9" spans="1:8" x14ac:dyDescent="0.25">
      <c r="A9" s="2" t="s">
        <v>501</v>
      </c>
      <c r="B9" s="2" t="s">
        <v>284</v>
      </c>
      <c r="C9" s="30">
        <v>10000</v>
      </c>
      <c r="D9" s="5">
        <v>14650.31</v>
      </c>
      <c r="E9" s="5">
        <v>10000</v>
      </c>
      <c r="F9" s="5">
        <v>8329.56</v>
      </c>
      <c r="G9" s="5">
        <v>15000</v>
      </c>
      <c r="H9" s="59">
        <v>15000</v>
      </c>
    </row>
    <row r="10" spans="1:8" s="57" customFormat="1" x14ac:dyDescent="0.25">
      <c r="A10" s="58" t="s">
        <v>502</v>
      </c>
      <c r="B10" s="58" t="s">
        <v>436</v>
      </c>
      <c r="C10" s="59">
        <v>250</v>
      </c>
      <c r="D10" s="59">
        <v>124.8</v>
      </c>
      <c r="E10" s="59">
        <v>300</v>
      </c>
      <c r="F10" s="59">
        <v>0</v>
      </c>
      <c r="G10" s="59">
        <v>300</v>
      </c>
      <c r="H10" s="59">
        <v>300</v>
      </c>
    </row>
    <row r="11" spans="1:8" x14ac:dyDescent="0.25">
      <c r="A11" s="52" t="s">
        <v>508</v>
      </c>
      <c r="B11" s="52" t="s">
        <v>290</v>
      </c>
      <c r="C11" s="30">
        <v>802</v>
      </c>
      <c r="D11" s="59">
        <v>1417.56</v>
      </c>
      <c r="E11" s="59">
        <v>800</v>
      </c>
      <c r="F11" s="59">
        <v>769.36</v>
      </c>
      <c r="G11" s="59">
        <v>2237</v>
      </c>
      <c r="H11" s="59">
        <v>2900</v>
      </c>
    </row>
    <row r="12" spans="1:8" x14ac:dyDescent="0.25">
      <c r="A12" s="2" t="s">
        <v>503</v>
      </c>
      <c r="B12" s="2" t="s">
        <v>285</v>
      </c>
      <c r="C12" s="30">
        <v>720</v>
      </c>
      <c r="D12" s="5">
        <v>720</v>
      </c>
      <c r="E12" s="5">
        <v>900</v>
      </c>
      <c r="F12" s="5">
        <v>900</v>
      </c>
      <c r="G12" s="5">
        <v>900</v>
      </c>
      <c r="H12" s="59">
        <v>1320</v>
      </c>
    </row>
    <row r="13" spans="1:8" x14ac:dyDescent="0.25">
      <c r="A13" s="2" t="s">
        <v>504</v>
      </c>
      <c r="B13" s="2" t="s">
        <v>286</v>
      </c>
      <c r="C13" s="30">
        <v>25128</v>
      </c>
      <c r="D13" s="5">
        <v>25737.45</v>
      </c>
      <c r="E13" s="59">
        <v>25389</v>
      </c>
      <c r="F13" s="59">
        <v>10302.73</v>
      </c>
      <c r="G13" s="59">
        <v>24123</v>
      </c>
      <c r="H13" s="59">
        <v>28094</v>
      </c>
    </row>
    <row r="14" spans="1:8" x14ac:dyDescent="0.25">
      <c r="A14" s="2" t="s">
        <v>505</v>
      </c>
      <c r="B14" s="2" t="s">
        <v>287</v>
      </c>
      <c r="C14" s="30">
        <v>14240</v>
      </c>
      <c r="D14" s="5">
        <v>14256.99</v>
      </c>
      <c r="E14" s="59">
        <v>14516</v>
      </c>
      <c r="F14" s="59">
        <v>5563.3</v>
      </c>
      <c r="G14" s="59">
        <v>13371</v>
      </c>
      <c r="H14" s="59">
        <v>16015</v>
      </c>
    </row>
    <row r="15" spans="1:8" s="51" customFormat="1" x14ac:dyDescent="0.25">
      <c r="A15" s="52" t="s">
        <v>507</v>
      </c>
      <c r="B15" s="52" t="s">
        <v>289</v>
      </c>
      <c r="C15" s="53">
        <v>703</v>
      </c>
      <c r="D15" s="59">
        <v>702.38</v>
      </c>
      <c r="E15" s="59">
        <v>607</v>
      </c>
      <c r="F15" s="59">
        <v>1534.53</v>
      </c>
      <c r="G15" s="59">
        <v>1952</v>
      </c>
      <c r="H15" s="59">
        <v>440</v>
      </c>
    </row>
    <row r="16" spans="1:8" x14ac:dyDescent="0.25">
      <c r="A16" s="2" t="s">
        <v>506</v>
      </c>
      <c r="B16" s="2" t="s">
        <v>288</v>
      </c>
      <c r="C16" s="30">
        <v>24191</v>
      </c>
      <c r="D16" s="5">
        <v>20594.38</v>
      </c>
      <c r="E16" s="59">
        <v>35579</v>
      </c>
      <c r="F16" s="59">
        <v>14891.58</v>
      </c>
      <c r="G16" s="59">
        <v>35579</v>
      </c>
      <c r="H16" s="59">
        <v>40360</v>
      </c>
    </row>
    <row r="17" spans="1:8" x14ac:dyDescent="0.25">
      <c r="A17" s="9"/>
      <c r="B17" s="9" t="s">
        <v>89</v>
      </c>
      <c r="C17" s="10">
        <f>SUM(C8:C16)</f>
        <v>255799</v>
      </c>
      <c r="D17" s="10">
        <f t="shared" ref="D17:H17" si="0">SUM(D8:D16)</f>
        <v>257424.32</v>
      </c>
      <c r="E17" s="10">
        <f t="shared" si="0"/>
        <v>265844</v>
      </c>
      <c r="F17" s="10">
        <f t="shared" si="0"/>
        <v>109485.59</v>
      </c>
      <c r="G17" s="10">
        <f>SUM(G8:G16)</f>
        <v>255197</v>
      </c>
      <c r="H17" s="10">
        <f t="shared" si="0"/>
        <v>294252</v>
      </c>
    </row>
    <row r="18" spans="1:8" s="57" customFormat="1" x14ac:dyDescent="0.25">
      <c r="A18" s="26" t="s">
        <v>893</v>
      </c>
      <c r="B18" s="26" t="s">
        <v>892</v>
      </c>
      <c r="C18" s="18">
        <v>0</v>
      </c>
      <c r="D18" s="18">
        <v>0</v>
      </c>
      <c r="E18" s="18">
        <v>0</v>
      </c>
      <c r="F18" s="18">
        <v>2</v>
      </c>
      <c r="G18" s="18">
        <v>0</v>
      </c>
      <c r="H18" s="18">
        <v>0</v>
      </c>
    </row>
    <row r="19" spans="1:8" x14ac:dyDescent="0.25">
      <c r="A19" s="2" t="s">
        <v>509</v>
      </c>
      <c r="B19" s="2" t="s">
        <v>292</v>
      </c>
      <c r="C19" s="61">
        <v>3000</v>
      </c>
      <c r="D19" s="61">
        <v>1749.15</v>
      </c>
      <c r="E19" s="61">
        <v>3000</v>
      </c>
      <c r="F19" s="61">
        <v>989.77</v>
      </c>
      <c r="G19" s="61">
        <v>2000</v>
      </c>
      <c r="H19" s="61">
        <v>3000</v>
      </c>
    </row>
    <row r="20" spans="1:8" x14ac:dyDescent="0.25">
      <c r="A20" s="2" t="s">
        <v>510</v>
      </c>
      <c r="B20" s="2" t="s">
        <v>294</v>
      </c>
      <c r="C20" s="30">
        <v>2500</v>
      </c>
      <c r="D20" s="59">
        <v>2217.88</v>
      </c>
      <c r="E20" s="59">
        <v>2500</v>
      </c>
      <c r="F20" s="59">
        <v>1368.91</v>
      </c>
      <c r="G20" s="59">
        <v>3500</v>
      </c>
      <c r="H20" s="59">
        <v>3250</v>
      </c>
    </row>
    <row r="21" spans="1:8" x14ac:dyDescent="0.25">
      <c r="A21" s="2" t="s">
        <v>511</v>
      </c>
      <c r="B21" s="2" t="s">
        <v>512</v>
      </c>
      <c r="C21" s="30">
        <v>3000</v>
      </c>
      <c r="D21" s="59">
        <v>4752.49</v>
      </c>
      <c r="E21" s="59">
        <v>3000</v>
      </c>
      <c r="F21" s="59">
        <v>1646.19</v>
      </c>
      <c r="G21" s="59">
        <v>4250</v>
      </c>
      <c r="H21" s="59">
        <v>4000</v>
      </c>
    </row>
    <row r="22" spans="1:8" x14ac:dyDescent="0.25">
      <c r="A22" s="2" t="s">
        <v>513</v>
      </c>
      <c r="B22" s="2" t="s">
        <v>514</v>
      </c>
      <c r="C22" s="30">
        <v>1000</v>
      </c>
      <c r="D22" s="59">
        <v>383.25</v>
      </c>
      <c r="E22" s="59">
        <v>1000</v>
      </c>
      <c r="F22" s="59">
        <v>234.23</v>
      </c>
      <c r="G22" s="59">
        <v>500</v>
      </c>
      <c r="H22" s="59">
        <v>1000</v>
      </c>
    </row>
    <row r="23" spans="1:8" x14ac:dyDescent="0.25">
      <c r="A23" s="2" t="s">
        <v>515</v>
      </c>
      <c r="B23" s="2" t="s">
        <v>300</v>
      </c>
      <c r="C23" s="30">
        <v>500</v>
      </c>
      <c r="D23" s="59">
        <v>120.22</v>
      </c>
      <c r="E23" s="59">
        <v>500</v>
      </c>
      <c r="F23" s="59">
        <v>255.8</v>
      </c>
      <c r="G23" s="59">
        <v>500</v>
      </c>
      <c r="H23" s="59">
        <v>500</v>
      </c>
    </row>
    <row r="24" spans="1:8" x14ac:dyDescent="0.25">
      <c r="A24" s="9"/>
      <c r="B24" s="9" t="s">
        <v>88</v>
      </c>
      <c r="C24" s="10">
        <f t="shared" ref="C24:H24" si="1">SUM(C18:C23)</f>
        <v>10000</v>
      </c>
      <c r="D24" s="10">
        <f t="shared" si="1"/>
        <v>9222.99</v>
      </c>
      <c r="E24" s="10">
        <f t="shared" si="1"/>
        <v>10000</v>
      </c>
      <c r="F24" s="10">
        <f t="shared" si="1"/>
        <v>4496.9000000000005</v>
      </c>
      <c r="G24" s="10">
        <f>SUM(G18:G23)</f>
        <v>10750</v>
      </c>
      <c r="H24" s="10">
        <f t="shared" si="1"/>
        <v>11750</v>
      </c>
    </row>
    <row r="25" spans="1:8" s="57" customFormat="1" x14ac:dyDescent="0.25">
      <c r="A25" s="26" t="s">
        <v>1195</v>
      </c>
      <c r="B25" s="26" t="s">
        <v>1074</v>
      </c>
      <c r="C25" s="18">
        <v>0</v>
      </c>
      <c r="D25" s="18">
        <v>168.5</v>
      </c>
      <c r="E25" s="18">
        <v>0</v>
      </c>
      <c r="F25" s="18">
        <v>0</v>
      </c>
      <c r="G25" s="18">
        <v>0</v>
      </c>
      <c r="H25" s="18">
        <v>0</v>
      </c>
    </row>
    <row r="26" spans="1:8" x14ac:dyDescent="0.25">
      <c r="A26" s="2" t="s">
        <v>516</v>
      </c>
      <c r="B26" s="2" t="s">
        <v>452</v>
      </c>
      <c r="C26" s="30">
        <v>2100</v>
      </c>
      <c r="D26" s="59">
        <v>1625.42</v>
      </c>
      <c r="E26" s="59">
        <v>2500</v>
      </c>
      <c r="F26" s="59">
        <v>859.57</v>
      </c>
      <c r="G26" s="59">
        <v>2500</v>
      </c>
      <c r="H26" s="59">
        <v>3000</v>
      </c>
    </row>
    <row r="27" spans="1:8" x14ac:dyDescent="0.25">
      <c r="A27" s="9"/>
      <c r="B27" s="9" t="s">
        <v>87</v>
      </c>
      <c r="C27" s="10">
        <f>SUM(C25:C26)</f>
        <v>2100</v>
      </c>
      <c r="D27" s="10">
        <f t="shared" ref="D27:H27" si="2">SUM(D25:D26)</f>
        <v>1793.92</v>
      </c>
      <c r="E27" s="10">
        <f t="shared" si="2"/>
        <v>2500</v>
      </c>
      <c r="F27" s="10">
        <f t="shared" si="2"/>
        <v>859.57</v>
      </c>
      <c r="G27" s="10">
        <f>SUM(G25:G26)</f>
        <v>2500</v>
      </c>
      <c r="H27" s="10">
        <f t="shared" si="2"/>
        <v>3000</v>
      </c>
    </row>
    <row r="28" spans="1:8" x14ac:dyDescent="0.25">
      <c r="A28" s="2" t="s">
        <v>517</v>
      </c>
      <c r="B28" s="2" t="s">
        <v>312</v>
      </c>
      <c r="C28" s="61">
        <v>3750</v>
      </c>
      <c r="D28" s="61">
        <v>1689.17</v>
      </c>
      <c r="E28" s="61">
        <v>3000</v>
      </c>
      <c r="F28" s="61">
        <v>936.13</v>
      </c>
      <c r="G28" s="61">
        <v>3000</v>
      </c>
      <c r="H28" s="61">
        <v>3000</v>
      </c>
    </row>
    <row r="29" spans="1:8" x14ac:dyDescent="0.25">
      <c r="A29" s="2" t="s">
        <v>518</v>
      </c>
      <c r="B29" s="2" t="s">
        <v>313</v>
      </c>
      <c r="C29" s="30">
        <v>1750</v>
      </c>
      <c r="D29" s="59">
        <v>1440.76</v>
      </c>
      <c r="E29" s="59">
        <v>2000</v>
      </c>
      <c r="F29" s="59">
        <v>672</v>
      </c>
      <c r="G29" s="59">
        <v>1500</v>
      </c>
      <c r="H29" s="59">
        <v>2000</v>
      </c>
    </row>
    <row r="30" spans="1:8" x14ac:dyDescent="0.25">
      <c r="A30" s="2" t="s">
        <v>519</v>
      </c>
      <c r="B30" s="2" t="s">
        <v>314</v>
      </c>
      <c r="C30" s="30">
        <v>1350</v>
      </c>
      <c r="D30" s="59">
        <v>1565.98</v>
      </c>
      <c r="E30" s="59">
        <v>1350</v>
      </c>
      <c r="F30" s="59">
        <v>764.88</v>
      </c>
      <c r="G30" s="59">
        <v>1566</v>
      </c>
      <c r="H30" s="59">
        <v>1566</v>
      </c>
    </row>
    <row r="31" spans="1:8" x14ac:dyDescent="0.25">
      <c r="A31" s="54" t="s">
        <v>520</v>
      </c>
      <c r="B31" s="54" t="s">
        <v>315</v>
      </c>
      <c r="C31" s="61">
        <v>3200</v>
      </c>
      <c r="D31" s="61">
        <v>2139.92</v>
      </c>
      <c r="E31" s="61">
        <v>3500</v>
      </c>
      <c r="F31" s="61">
        <v>2120.31</v>
      </c>
      <c r="G31" s="61">
        <v>3500</v>
      </c>
      <c r="H31" s="61">
        <v>3500</v>
      </c>
    </row>
    <row r="32" spans="1:8" x14ac:dyDescent="0.25">
      <c r="A32" s="2" t="s">
        <v>521</v>
      </c>
      <c r="B32" s="2" t="s">
        <v>316</v>
      </c>
      <c r="C32" s="30">
        <v>3500</v>
      </c>
      <c r="D32" s="59">
        <v>3000.9</v>
      </c>
      <c r="E32" s="59">
        <v>3500</v>
      </c>
      <c r="F32" s="59">
        <v>661.09</v>
      </c>
      <c r="G32" s="59">
        <v>3500</v>
      </c>
      <c r="H32" s="59">
        <v>3500</v>
      </c>
    </row>
    <row r="33" spans="1:8" x14ac:dyDescent="0.25">
      <c r="A33" s="2" t="s">
        <v>522</v>
      </c>
      <c r="B33" s="2" t="s">
        <v>317</v>
      </c>
      <c r="C33" s="30">
        <v>6000</v>
      </c>
      <c r="D33" s="59">
        <v>5592.65</v>
      </c>
      <c r="E33" s="59">
        <v>7500</v>
      </c>
      <c r="F33" s="59">
        <v>1730.41</v>
      </c>
      <c r="G33" s="59">
        <v>7500</v>
      </c>
      <c r="H33" s="59">
        <v>7500</v>
      </c>
    </row>
    <row r="34" spans="1:8" s="57" customFormat="1" x14ac:dyDescent="0.25">
      <c r="A34" s="54" t="s">
        <v>523</v>
      </c>
      <c r="B34" s="54" t="s">
        <v>318</v>
      </c>
      <c r="C34" s="61">
        <v>10000</v>
      </c>
      <c r="D34" s="61">
        <v>11498.95</v>
      </c>
      <c r="E34" s="61">
        <v>6000</v>
      </c>
      <c r="F34" s="61">
        <v>2783.11</v>
      </c>
      <c r="G34" s="61">
        <v>6000</v>
      </c>
      <c r="H34" s="61">
        <v>6000</v>
      </c>
    </row>
    <row r="35" spans="1:8" s="51" customFormat="1" x14ac:dyDescent="0.25">
      <c r="A35" s="52" t="s">
        <v>524</v>
      </c>
      <c r="B35" s="52" t="s">
        <v>467</v>
      </c>
      <c r="C35" s="53">
        <v>750</v>
      </c>
      <c r="D35" s="59">
        <v>423.82</v>
      </c>
      <c r="E35" s="59">
        <v>1200</v>
      </c>
      <c r="F35" s="53">
        <v>21.63</v>
      </c>
      <c r="G35" s="53">
        <v>1200</v>
      </c>
      <c r="H35" s="59">
        <v>1200</v>
      </c>
    </row>
    <row r="36" spans="1:8" x14ac:dyDescent="0.25">
      <c r="A36" s="2" t="s">
        <v>525</v>
      </c>
      <c r="B36" s="2" t="s">
        <v>322</v>
      </c>
      <c r="C36" s="30">
        <v>500</v>
      </c>
      <c r="D36" s="59">
        <v>176.3</v>
      </c>
      <c r="E36" s="59">
        <v>500</v>
      </c>
      <c r="F36" s="59">
        <v>24.93</v>
      </c>
      <c r="G36" s="59">
        <v>500</v>
      </c>
      <c r="H36" s="59">
        <v>500</v>
      </c>
    </row>
    <row r="37" spans="1:8" ht="15.75" thickBot="1" x14ac:dyDescent="0.3">
      <c r="A37" s="9"/>
      <c r="B37" s="9" t="s">
        <v>86</v>
      </c>
      <c r="C37" s="10">
        <f>SUM(C28:C36)</f>
        <v>30800</v>
      </c>
      <c r="D37" s="10">
        <f t="shared" ref="D37:H37" si="3">SUM(D28:D36)</f>
        <v>27528.45</v>
      </c>
      <c r="E37" s="10">
        <f t="shared" si="3"/>
        <v>28550</v>
      </c>
      <c r="F37" s="10">
        <f t="shared" si="3"/>
        <v>9714.49</v>
      </c>
      <c r="G37" s="10">
        <f>SUM(G28:G36)</f>
        <v>28266</v>
      </c>
      <c r="H37" s="10">
        <f t="shared" si="3"/>
        <v>28766</v>
      </c>
    </row>
    <row r="38" spans="1:8" ht="16.5" thickTop="1" thickBot="1" x14ac:dyDescent="0.3">
      <c r="A38" s="4"/>
      <c r="B38" s="4" t="s">
        <v>59</v>
      </c>
      <c r="C38" s="6">
        <f>SUM(C8:C37)/2</f>
        <v>298699</v>
      </c>
      <c r="D38" s="6">
        <f t="shared" ref="D38:H38" si="4">SUM(D8:D37)/2</f>
        <v>295969.68000000005</v>
      </c>
      <c r="E38" s="6">
        <f t="shared" si="4"/>
        <v>306894</v>
      </c>
      <c r="F38" s="6">
        <f t="shared" si="4"/>
        <v>124556.54999999999</v>
      </c>
      <c r="G38" s="6">
        <f>SUM(G8:G37)/2</f>
        <v>296713</v>
      </c>
      <c r="H38" s="6">
        <f t="shared" si="4"/>
        <v>337768</v>
      </c>
    </row>
    <row r="39" spans="1:8" ht="15.75" thickTop="1" x14ac:dyDescent="0.25"/>
    <row r="48" spans="1:8" x14ac:dyDescent="0.25">
      <c r="A48" s="66"/>
      <c r="B48" s="122"/>
      <c r="C48" s="122"/>
      <c r="D48" s="122" t="s">
        <v>0</v>
      </c>
      <c r="E48" s="122"/>
      <c r="F48" s="122"/>
      <c r="G48" s="122"/>
      <c r="H48" s="122"/>
    </row>
    <row r="49" spans="1:8" x14ac:dyDescent="0.25">
      <c r="A49" s="66"/>
      <c r="B49" s="122"/>
      <c r="C49" s="122"/>
      <c r="D49" s="122" t="s">
        <v>871</v>
      </c>
      <c r="E49" s="122"/>
      <c r="F49" s="122"/>
      <c r="G49" s="122"/>
      <c r="H49" s="122"/>
    </row>
    <row r="50" spans="1:8" x14ac:dyDescent="0.25">
      <c r="A50" s="66"/>
      <c r="B50" s="66"/>
      <c r="C50" s="92"/>
      <c r="D50" s="122" t="s">
        <v>1047</v>
      </c>
      <c r="E50" s="92"/>
      <c r="F50" s="92"/>
      <c r="G50" s="93"/>
      <c r="H50" s="93"/>
    </row>
    <row r="51" spans="1:8" x14ac:dyDescent="0.25">
      <c r="A51" s="66"/>
      <c r="B51" s="66"/>
      <c r="C51" s="92"/>
      <c r="D51" s="92"/>
      <c r="E51" s="92"/>
      <c r="F51" s="92"/>
      <c r="G51" s="93"/>
      <c r="H51" s="93"/>
    </row>
    <row r="52" spans="1:8" x14ac:dyDescent="0.25">
      <c r="A52" s="66"/>
      <c r="B52" s="66"/>
      <c r="C52" s="92"/>
      <c r="D52" s="92"/>
      <c r="E52" s="92"/>
      <c r="F52" s="92"/>
      <c r="G52" s="93"/>
      <c r="H52" s="93"/>
    </row>
    <row r="53" spans="1:8" x14ac:dyDescent="0.25">
      <c r="A53" s="66"/>
      <c r="B53" s="66"/>
      <c r="C53" s="92"/>
      <c r="D53" s="92"/>
      <c r="E53" s="92"/>
      <c r="F53" s="92"/>
      <c r="G53" s="93"/>
      <c r="H53" s="93"/>
    </row>
    <row r="54" spans="1:8" x14ac:dyDescent="0.25">
      <c r="A54" s="66"/>
      <c r="B54" s="66"/>
      <c r="C54" s="92"/>
      <c r="D54" s="92"/>
      <c r="E54" s="92"/>
      <c r="F54" s="92"/>
      <c r="G54" s="93"/>
      <c r="H54" s="93"/>
    </row>
    <row r="55" spans="1:8" x14ac:dyDescent="0.25">
      <c r="A55" s="66"/>
      <c r="B55" s="66"/>
      <c r="C55" s="92"/>
      <c r="D55" s="92"/>
      <c r="E55" s="92"/>
      <c r="F55" s="92"/>
      <c r="G55" s="93"/>
      <c r="H55" s="93"/>
    </row>
    <row r="56" spans="1:8" x14ac:dyDescent="0.25">
      <c r="A56" s="66"/>
      <c r="B56" s="66"/>
      <c r="C56" s="92"/>
      <c r="D56" s="92"/>
      <c r="E56" s="92"/>
      <c r="F56" s="92"/>
      <c r="G56" s="93"/>
      <c r="H56" s="93"/>
    </row>
    <row r="57" spans="1:8" x14ac:dyDescent="0.25">
      <c r="A57" s="66"/>
      <c r="B57" s="66"/>
      <c r="C57" s="92"/>
      <c r="D57" s="92"/>
      <c r="E57" s="92"/>
      <c r="F57" s="92"/>
      <c r="G57" s="93"/>
      <c r="H57" s="93"/>
    </row>
    <row r="58" spans="1:8" x14ac:dyDescent="0.25">
      <c r="A58" s="66"/>
      <c r="B58" s="66"/>
      <c r="C58" s="92"/>
      <c r="D58" s="92"/>
      <c r="E58" s="92"/>
      <c r="F58" s="92"/>
      <c r="G58" s="93"/>
      <c r="H58" s="93"/>
    </row>
    <row r="59" spans="1:8" x14ac:dyDescent="0.25">
      <c r="A59" s="66"/>
      <c r="B59" s="66"/>
      <c r="C59" s="92"/>
      <c r="D59" s="92"/>
      <c r="E59" s="92"/>
      <c r="F59" s="92"/>
      <c r="G59" s="93"/>
      <c r="H59" s="93"/>
    </row>
    <row r="60" spans="1:8" x14ac:dyDescent="0.25">
      <c r="A60" s="66"/>
      <c r="B60" s="66"/>
      <c r="C60" s="92"/>
      <c r="D60" s="92"/>
      <c r="E60" s="92"/>
      <c r="F60" s="92"/>
      <c r="G60" s="93"/>
      <c r="H60" s="93"/>
    </row>
    <row r="61" spans="1:8" x14ac:dyDescent="0.25">
      <c r="A61" s="66"/>
      <c r="B61" s="66"/>
      <c r="C61" s="92"/>
      <c r="D61" s="92"/>
      <c r="E61" s="92"/>
      <c r="F61" s="92"/>
      <c r="G61" s="93"/>
      <c r="H61" s="93"/>
    </row>
    <row r="62" spans="1:8" x14ac:dyDescent="0.25">
      <c r="A62" s="66"/>
      <c r="B62" s="66"/>
      <c r="C62" s="92"/>
      <c r="D62" s="92"/>
      <c r="E62" s="92"/>
      <c r="F62" s="92"/>
      <c r="G62" s="93"/>
      <c r="H62" s="93"/>
    </row>
    <row r="63" spans="1:8" x14ac:dyDescent="0.25">
      <c r="A63" s="66"/>
      <c r="B63" s="66"/>
      <c r="C63" s="92"/>
      <c r="D63" s="92"/>
      <c r="E63" s="92"/>
      <c r="F63" s="92"/>
      <c r="G63" s="93"/>
      <c r="H63" s="93"/>
    </row>
    <row r="64" spans="1:8" x14ac:dyDescent="0.25">
      <c r="A64" s="66"/>
      <c r="B64" s="66"/>
      <c r="C64" s="92"/>
      <c r="D64" s="92"/>
      <c r="E64" s="92"/>
      <c r="F64" s="92"/>
      <c r="G64" s="93"/>
      <c r="H64" s="93"/>
    </row>
    <row r="65" spans="1:8" x14ac:dyDescent="0.25">
      <c r="A65" s="66"/>
      <c r="B65" s="66"/>
      <c r="C65" s="92"/>
      <c r="D65" s="92"/>
      <c r="E65" s="92"/>
      <c r="F65" s="92"/>
      <c r="G65" s="93"/>
      <c r="H65" s="93"/>
    </row>
    <row r="66" spans="1:8" x14ac:dyDescent="0.25">
      <c r="A66" s="66"/>
      <c r="B66" s="66"/>
      <c r="C66" s="92"/>
      <c r="D66" s="92"/>
      <c r="E66" s="92"/>
      <c r="F66" s="92"/>
      <c r="G66" s="93"/>
      <c r="H66" s="93"/>
    </row>
    <row r="67" spans="1:8" x14ac:dyDescent="0.25">
      <c r="A67" s="66"/>
      <c r="B67" s="66"/>
      <c r="C67" s="92"/>
      <c r="D67" s="92"/>
      <c r="E67" s="92"/>
      <c r="F67" s="92"/>
      <c r="G67" s="93"/>
      <c r="H67" s="93"/>
    </row>
    <row r="68" spans="1:8" x14ac:dyDescent="0.25">
      <c r="A68" s="66"/>
      <c r="B68" s="66"/>
      <c r="C68" s="92"/>
      <c r="D68" s="92"/>
      <c r="E68" s="92"/>
      <c r="F68" s="92"/>
      <c r="G68" s="93"/>
      <c r="H68" s="93"/>
    </row>
    <row r="69" spans="1:8" ht="15.75" thickBot="1" x14ac:dyDescent="0.3">
      <c r="A69" s="66"/>
      <c r="B69" s="66"/>
      <c r="C69" s="92"/>
      <c r="D69" s="92"/>
      <c r="E69" s="92"/>
      <c r="F69" s="92"/>
      <c r="G69" s="93"/>
      <c r="H69" s="93"/>
    </row>
    <row r="70" spans="1:8" ht="16.5" thickTop="1" thickBot="1" x14ac:dyDescent="0.3">
      <c r="A70" s="119" t="s">
        <v>939</v>
      </c>
      <c r="B70" s="120"/>
      <c r="C70" s="120"/>
      <c r="D70" s="120"/>
      <c r="E70" s="120"/>
      <c r="F70" s="120"/>
      <c r="G70" s="120"/>
      <c r="H70" s="121"/>
    </row>
    <row r="71" spans="1:8" ht="15.75" thickTop="1" x14ac:dyDescent="0.25">
      <c r="A71" s="66"/>
      <c r="B71" s="96"/>
      <c r="C71" s="101" t="s">
        <v>1026</v>
      </c>
      <c r="D71" s="101" t="s">
        <v>1026</v>
      </c>
      <c r="E71" s="101" t="s">
        <v>1027</v>
      </c>
      <c r="F71" s="101" t="s">
        <v>1027</v>
      </c>
      <c r="G71" s="101" t="s">
        <v>1027</v>
      </c>
      <c r="H71" s="101" t="s">
        <v>111</v>
      </c>
    </row>
    <row r="72" spans="1:8" x14ac:dyDescent="0.25">
      <c r="A72" s="66"/>
      <c r="B72" s="96"/>
      <c r="C72" s="101" t="s">
        <v>866</v>
      </c>
      <c r="D72" s="101" t="s">
        <v>867</v>
      </c>
      <c r="E72" s="101" t="s">
        <v>869</v>
      </c>
      <c r="F72" s="101" t="s">
        <v>867</v>
      </c>
      <c r="G72" s="101" t="s">
        <v>1028</v>
      </c>
      <c r="H72" s="101" t="s">
        <v>870</v>
      </c>
    </row>
    <row r="73" spans="1:8" ht="15.75" thickBot="1" x14ac:dyDescent="0.3">
      <c r="A73" s="66"/>
      <c r="B73" s="129" t="s">
        <v>940</v>
      </c>
      <c r="C73" s="102"/>
      <c r="D73" s="102"/>
      <c r="E73" s="102" t="s">
        <v>3</v>
      </c>
      <c r="F73" s="102" t="s">
        <v>872</v>
      </c>
      <c r="G73" s="102" t="s">
        <v>3</v>
      </c>
      <c r="H73" s="102" t="s">
        <v>3</v>
      </c>
    </row>
    <row r="74" spans="1:8" ht="15.75" thickTop="1" x14ac:dyDescent="0.25">
      <c r="A74" s="66"/>
      <c r="B74" s="66" t="s">
        <v>941</v>
      </c>
      <c r="C74" s="65">
        <f>C17</f>
        <v>255799</v>
      </c>
      <c r="D74" s="65">
        <f t="shared" ref="D74:H74" si="5">D17</f>
        <v>257424.32</v>
      </c>
      <c r="E74" s="65">
        <f t="shared" si="5"/>
        <v>265844</v>
      </c>
      <c r="F74" s="65">
        <f t="shared" si="5"/>
        <v>109485.59</v>
      </c>
      <c r="G74" s="65">
        <f t="shared" si="5"/>
        <v>255197</v>
      </c>
      <c r="H74" s="65">
        <f t="shared" si="5"/>
        <v>294252</v>
      </c>
    </row>
    <row r="75" spans="1:8" x14ac:dyDescent="0.25">
      <c r="A75" s="66"/>
      <c r="B75" s="66" t="s">
        <v>79</v>
      </c>
      <c r="C75" s="65">
        <f>C24</f>
        <v>10000</v>
      </c>
      <c r="D75" s="65">
        <f t="shared" ref="D75:H75" si="6">D24</f>
        <v>9222.99</v>
      </c>
      <c r="E75" s="65">
        <f t="shared" si="6"/>
        <v>10000</v>
      </c>
      <c r="F75" s="65">
        <f t="shared" si="6"/>
        <v>4496.9000000000005</v>
      </c>
      <c r="G75" s="65">
        <f t="shared" si="6"/>
        <v>10750</v>
      </c>
      <c r="H75" s="65">
        <f t="shared" si="6"/>
        <v>11750</v>
      </c>
    </row>
    <row r="76" spans="1:8" x14ac:dyDescent="0.25">
      <c r="A76" s="66"/>
      <c r="B76" s="66" t="s">
        <v>80</v>
      </c>
      <c r="C76" s="65">
        <f>C27</f>
        <v>2100</v>
      </c>
      <c r="D76" s="65">
        <f t="shared" ref="D76:H76" si="7">D27</f>
        <v>1793.92</v>
      </c>
      <c r="E76" s="65">
        <f t="shared" si="7"/>
        <v>2500</v>
      </c>
      <c r="F76" s="65">
        <f t="shared" si="7"/>
        <v>859.57</v>
      </c>
      <c r="G76" s="65">
        <f t="shared" si="7"/>
        <v>2500</v>
      </c>
      <c r="H76" s="65">
        <f t="shared" si="7"/>
        <v>3000</v>
      </c>
    </row>
    <row r="77" spans="1:8" ht="15.75" thickBot="1" x14ac:dyDescent="0.3">
      <c r="A77" s="66"/>
      <c r="B77" s="66" t="s">
        <v>81</v>
      </c>
      <c r="C77" s="65">
        <f>C37</f>
        <v>30800</v>
      </c>
      <c r="D77" s="65">
        <f t="shared" ref="D77:H77" si="8">D37</f>
        <v>27528.45</v>
      </c>
      <c r="E77" s="65">
        <f t="shared" si="8"/>
        <v>28550</v>
      </c>
      <c r="F77" s="65">
        <f t="shared" si="8"/>
        <v>9714.49</v>
      </c>
      <c r="G77" s="65">
        <f t="shared" si="8"/>
        <v>28266</v>
      </c>
      <c r="H77" s="65">
        <f t="shared" si="8"/>
        <v>28766</v>
      </c>
    </row>
    <row r="78" spans="1:8" ht="16.5" thickTop="1" thickBot="1" x14ac:dyDescent="0.3">
      <c r="A78" s="66"/>
      <c r="B78" s="98" t="s">
        <v>78</v>
      </c>
      <c r="C78" s="130">
        <f t="shared" ref="C78:H78" si="9">SUM(C74:C77)</f>
        <v>298699</v>
      </c>
      <c r="D78" s="130">
        <f t="shared" si="9"/>
        <v>295969.68</v>
      </c>
      <c r="E78" s="130">
        <f t="shared" si="9"/>
        <v>306894</v>
      </c>
      <c r="F78" s="130">
        <f t="shared" si="9"/>
        <v>124556.55</v>
      </c>
      <c r="G78" s="130">
        <f t="shared" si="9"/>
        <v>296713</v>
      </c>
      <c r="H78" s="130">
        <f t="shared" si="9"/>
        <v>337768</v>
      </c>
    </row>
    <row r="79" spans="1:8" ht="16.5" thickTop="1" thickBot="1" x14ac:dyDescent="0.3">
      <c r="A79" s="66"/>
      <c r="B79" s="66"/>
      <c r="C79" s="92"/>
      <c r="D79" s="92"/>
      <c r="E79" s="92"/>
      <c r="F79" s="92"/>
      <c r="G79" s="92"/>
      <c r="H79" s="92"/>
    </row>
    <row r="80" spans="1:8" ht="16.5" thickTop="1" thickBot="1" x14ac:dyDescent="0.3">
      <c r="A80" s="123" t="s">
        <v>943</v>
      </c>
      <c r="B80" s="124"/>
      <c r="C80" s="124"/>
      <c r="D80" s="124"/>
      <c r="E80" s="124"/>
      <c r="F80" s="124"/>
      <c r="G80" s="124"/>
      <c r="H80" s="125"/>
    </row>
    <row r="81" spans="1:8" ht="15.75" thickTop="1" x14ac:dyDescent="0.25">
      <c r="A81" s="66"/>
      <c r="B81" s="96"/>
      <c r="C81" s="101"/>
      <c r="D81" s="101" t="s">
        <v>867</v>
      </c>
      <c r="E81" s="101" t="s">
        <v>867</v>
      </c>
      <c r="F81" s="101" t="s">
        <v>867</v>
      </c>
      <c r="G81" s="101" t="s">
        <v>77</v>
      </c>
      <c r="H81" s="101" t="s">
        <v>945</v>
      </c>
    </row>
    <row r="82" spans="1:8" ht="15.75" thickBot="1" x14ac:dyDescent="0.3">
      <c r="A82" s="66"/>
      <c r="B82" s="102"/>
      <c r="C82" s="102"/>
      <c r="D82" s="165">
        <v>2022</v>
      </c>
      <c r="E82" s="165">
        <v>2023</v>
      </c>
      <c r="F82" s="165">
        <v>2024</v>
      </c>
      <c r="G82" s="165">
        <v>2025</v>
      </c>
      <c r="H82" s="165">
        <v>2026</v>
      </c>
    </row>
    <row r="83" spans="1:8" ht="15.75" thickTop="1" x14ac:dyDescent="0.25">
      <c r="A83" s="66"/>
      <c r="B83" s="65" t="s">
        <v>1049</v>
      </c>
      <c r="C83" s="65"/>
      <c r="D83" s="65">
        <v>6</v>
      </c>
      <c r="E83" s="65">
        <v>7</v>
      </c>
      <c r="F83" s="65">
        <v>7</v>
      </c>
      <c r="G83" s="65">
        <v>7</v>
      </c>
      <c r="H83" s="65">
        <v>6</v>
      </c>
    </row>
    <row r="84" spans="1:8" x14ac:dyDescent="0.25">
      <c r="A84" s="66"/>
      <c r="B84" s="65" t="s">
        <v>1050</v>
      </c>
      <c r="C84" s="65"/>
      <c r="D84" s="65">
        <v>715</v>
      </c>
      <c r="E84" s="65">
        <v>1200</v>
      </c>
      <c r="F84" s="65">
        <v>1500</v>
      </c>
      <c r="G84" s="65">
        <v>1750</v>
      </c>
      <c r="H84" s="65">
        <v>2350</v>
      </c>
    </row>
    <row r="85" spans="1:8" x14ac:dyDescent="0.25">
      <c r="A85" s="66"/>
      <c r="B85" s="65" t="s">
        <v>1051</v>
      </c>
      <c r="C85" s="65"/>
      <c r="D85" s="65">
        <v>200</v>
      </c>
      <c r="E85" s="65">
        <v>250</v>
      </c>
      <c r="F85" s="65">
        <v>350</v>
      </c>
      <c r="G85" s="65">
        <v>400</v>
      </c>
      <c r="H85" s="65">
        <v>700</v>
      </c>
    </row>
    <row r="86" spans="1:8" x14ac:dyDescent="0.25">
      <c r="A86" s="66"/>
      <c r="B86" s="65" t="s">
        <v>1052</v>
      </c>
      <c r="C86" s="65"/>
      <c r="D86" s="65">
        <v>515</v>
      </c>
      <c r="E86" s="65">
        <v>950</v>
      </c>
      <c r="F86" s="65">
        <v>1150</v>
      </c>
      <c r="G86" s="65">
        <v>1350</v>
      </c>
      <c r="H86" s="65">
        <v>1650</v>
      </c>
    </row>
    <row r="87" spans="1:8" x14ac:dyDescent="0.25">
      <c r="A87" s="66"/>
      <c r="B87" s="65" t="s">
        <v>1053</v>
      </c>
      <c r="C87" s="65"/>
      <c r="D87" s="65">
        <v>20</v>
      </c>
      <c r="E87" s="65">
        <v>10</v>
      </c>
      <c r="F87" s="65">
        <v>15</v>
      </c>
      <c r="G87" s="65">
        <v>50</v>
      </c>
      <c r="H87" s="65">
        <v>50</v>
      </c>
    </row>
    <row r="88" spans="1:8" ht="15.75" thickBot="1" x14ac:dyDescent="0.3">
      <c r="A88" s="66"/>
      <c r="B88" s="65"/>
      <c r="C88" s="65"/>
      <c r="D88" s="65"/>
      <c r="E88" s="65"/>
      <c r="F88" s="65"/>
      <c r="G88" s="65"/>
      <c r="H88" s="65"/>
    </row>
    <row r="89" spans="1:8" ht="16.5" thickTop="1" thickBot="1" x14ac:dyDescent="0.3">
      <c r="A89" s="119" t="s">
        <v>955</v>
      </c>
      <c r="B89" s="120"/>
      <c r="C89" s="120"/>
      <c r="D89" s="120"/>
      <c r="E89" s="120"/>
      <c r="F89" s="120"/>
      <c r="G89" s="120"/>
      <c r="H89" s="121"/>
    </row>
    <row r="90" spans="1:8" ht="15.75" thickTop="1" x14ac:dyDescent="0.25">
      <c r="A90" s="66"/>
      <c r="B90" s="105"/>
      <c r="C90" s="101"/>
      <c r="D90" s="101" t="s">
        <v>867</v>
      </c>
      <c r="E90" s="101" t="s">
        <v>867</v>
      </c>
      <c r="F90" s="101" t="s">
        <v>867</v>
      </c>
      <c r="G90" s="106" t="s">
        <v>77</v>
      </c>
      <c r="H90" s="106" t="s">
        <v>870</v>
      </c>
    </row>
    <row r="91" spans="1:8" ht="15.75" thickBot="1" x14ac:dyDescent="0.3">
      <c r="A91" s="66"/>
      <c r="B91" s="97" t="s">
        <v>956</v>
      </c>
      <c r="C91" s="102"/>
      <c r="D91" s="165">
        <v>2022</v>
      </c>
      <c r="E91" s="165">
        <v>2023</v>
      </c>
      <c r="F91" s="165">
        <v>2024</v>
      </c>
      <c r="G91" s="165">
        <v>2025</v>
      </c>
      <c r="H91" s="165">
        <v>2026</v>
      </c>
    </row>
    <row r="92" spans="1:8" ht="15.75" thickTop="1" x14ac:dyDescent="0.25">
      <c r="A92" s="66"/>
      <c r="B92" s="65" t="s">
        <v>1054</v>
      </c>
      <c r="C92" s="66"/>
      <c r="D92" s="66"/>
      <c r="E92" s="66"/>
      <c r="F92" s="66"/>
      <c r="G92" s="104"/>
      <c r="H92" s="104"/>
    </row>
    <row r="93" spans="1:8" x14ac:dyDescent="0.25">
      <c r="A93" s="66"/>
      <c r="B93" s="65" t="s">
        <v>1055</v>
      </c>
      <c r="C93" s="66"/>
      <c r="D93" s="65">
        <v>3</v>
      </c>
      <c r="E93" s="65">
        <v>3</v>
      </c>
      <c r="F93" s="65">
        <v>3</v>
      </c>
      <c r="G93" s="65">
        <v>4</v>
      </c>
      <c r="H93" s="65">
        <v>4</v>
      </c>
    </row>
    <row r="94" spans="1:8" ht="15.75" thickBot="1" x14ac:dyDescent="0.3">
      <c r="A94" s="66"/>
      <c r="B94" s="138" t="s">
        <v>1056</v>
      </c>
      <c r="C94" s="138"/>
      <c r="D94" s="138">
        <v>1</v>
      </c>
      <c r="E94" s="138">
        <v>1</v>
      </c>
      <c r="F94" s="138">
        <v>1</v>
      </c>
      <c r="G94" s="138">
        <v>0</v>
      </c>
      <c r="H94" s="138">
        <v>0</v>
      </c>
    </row>
    <row r="95" spans="1:8" ht="15.75" thickTop="1" x14ac:dyDescent="0.25">
      <c r="A95" s="66"/>
      <c r="B95" s="66" t="s">
        <v>1048</v>
      </c>
      <c r="C95" s="66"/>
      <c r="D95" s="65">
        <f>SUM(D93:D94)</f>
        <v>4</v>
      </c>
      <c r="E95" s="65">
        <f>SUM(E93:E94)</f>
        <v>4</v>
      </c>
      <c r="F95" s="65">
        <f>SUM(F93:F94)</f>
        <v>4</v>
      </c>
      <c r="G95" s="65">
        <f>SUM(G93:G94)</f>
        <v>4</v>
      </c>
      <c r="H95" s="65">
        <f>SUM(H93:H94)</f>
        <v>4</v>
      </c>
    </row>
  </sheetData>
  <mergeCells count="3">
    <mergeCell ref="A1:H1"/>
    <mergeCell ref="A2:H2"/>
    <mergeCell ref="A3:H3"/>
  </mergeCells>
  <pageMargins left="0.45" right="0.45" top="0.5" bottom="0.5" header="0.3" footer="0.3"/>
  <pageSetup scale="86" orientation="portrait" r:id="rId1"/>
  <rowBreaks count="1" manualBreakCount="1">
    <brk id="47" max="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02"/>
  <sheetViews>
    <sheetView zoomScaleNormal="100" workbookViewId="0">
      <selection activeCell="G25" sqref="G25"/>
    </sheetView>
  </sheetViews>
  <sheetFormatPr defaultRowHeight="15" x14ac:dyDescent="0.25"/>
  <cols>
    <col min="1" max="1" width="14.7109375" customWidth="1"/>
    <col min="2" max="2" width="34.28515625" customWidth="1"/>
    <col min="6" max="6" width="11.28515625" bestFit="1" customWidth="1"/>
    <col min="7" max="7" width="9.7109375" bestFit="1" customWidth="1"/>
    <col min="8" max="8" width="10.28515625" bestFit="1" customWidth="1"/>
  </cols>
  <sheetData>
    <row r="1" spans="1:9" s="204" customFormat="1" ht="12.75" x14ac:dyDescent="0.2">
      <c r="A1" s="246" t="s">
        <v>0</v>
      </c>
      <c r="B1" s="246"/>
      <c r="C1" s="246"/>
      <c r="D1" s="246"/>
      <c r="E1" s="246"/>
      <c r="F1" s="246"/>
      <c r="G1" s="246"/>
      <c r="H1" s="246"/>
    </row>
    <row r="2" spans="1:9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9" s="204" customFormat="1" ht="12.75" x14ac:dyDescent="0.2">
      <c r="A3" s="237" t="s">
        <v>49</v>
      </c>
      <c r="B3" s="237"/>
      <c r="C3" s="237"/>
      <c r="D3" s="237"/>
      <c r="E3" s="237"/>
      <c r="F3" s="237"/>
      <c r="G3" s="237"/>
      <c r="H3" s="237"/>
    </row>
    <row r="4" spans="1:9" x14ac:dyDescent="0.25">
      <c r="A4" s="23"/>
      <c r="B4" s="23"/>
      <c r="C4" s="23"/>
      <c r="D4" s="23"/>
      <c r="E4" s="23"/>
      <c r="F4" s="23"/>
      <c r="G4" s="23"/>
      <c r="H4" s="2"/>
    </row>
    <row r="5" spans="1:9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9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9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  <c r="I7" s="81"/>
    </row>
    <row r="8" spans="1:9" ht="15.75" thickTop="1" x14ac:dyDescent="0.25">
      <c r="A8" s="3" t="s">
        <v>476</v>
      </c>
      <c r="B8" s="3" t="s">
        <v>283</v>
      </c>
      <c r="C8" s="56">
        <v>125595</v>
      </c>
      <c r="D8" s="56">
        <v>128423.78</v>
      </c>
      <c r="E8" s="56">
        <v>177066</v>
      </c>
      <c r="F8" s="56">
        <v>85296.57</v>
      </c>
      <c r="G8" s="56">
        <v>179641</v>
      </c>
      <c r="H8" s="56">
        <v>185345</v>
      </c>
    </row>
    <row r="9" spans="1:9" s="57" customFormat="1" x14ac:dyDescent="0.25">
      <c r="A9" s="26" t="s">
        <v>477</v>
      </c>
      <c r="B9" s="26" t="s">
        <v>284</v>
      </c>
      <c r="C9" s="29">
        <v>500</v>
      </c>
      <c r="D9" s="29">
        <v>4251.01</v>
      </c>
      <c r="E9" s="29">
        <v>1000</v>
      </c>
      <c r="F9" s="29">
        <v>1596.98</v>
      </c>
      <c r="G9" s="29">
        <v>2500</v>
      </c>
      <c r="H9" s="29">
        <v>2500</v>
      </c>
    </row>
    <row r="10" spans="1:9" s="57" customFormat="1" x14ac:dyDescent="0.25">
      <c r="A10" s="26" t="s">
        <v>478</v>
      </c>
      <c r="B10" s="26" t="s">
        <v>436</v>
      </c>
      <c r="C10" s="29">
        <v>267</v>
      </c>
      <c r="D10" s="29">
        <v>117</v>
      </c>
      <c r="E10" s="29">
        <v>300</v>
      </c>
      <c r="F10" s="29">
        <v>0</v>
      </c>
      <c r="G10" s="29">
        <v>300</v>
      </c>
      <c r="H10" s="29">
        <v>300</v>
      </c>
    </row>
    <row r="11" spans="1:9" x14ac:dyDescent="0.25">
      <c r="A11" s="52" t="s">
        <v>484</v>
      </c>
      <c r="B11" s="52" t="s">
        <v>290</v>
      </c>
      <c r="C11" s="30">
        <v>6978</v>
      </c>
      <c r="D11" s="59">
        <v>6844.55</v>
      </c>
      <c r="E11" s="59">
        <v>7160</v>
      </c>
      <c r="F11" s="59">
        <v>3423.1</v>
      </c>
      <c r="G11" s="59">
        <v>7141</v>
      </c>
      <c r="H11" s="59">
        <v>7160</v>
      </c>
    </row>
    <row r="12" spans="1:9" x14ac:dyDescent="0.25">
      <c r="A12" s="2" t="s">
        <v>479</v>
      </c>
      <c r="B12" s="2" t="s">
        <v>285</v>
      </c>
      <c r="C12" s="61">
        <v>60</v>
      </c>
      <c r="D12" s="61">
        <v>60</v>
      </c>
      <c r="E12" s="61">
        <v>180</v>
      </c>
      <c r="F12" s="61">
        <v>180</v>
      </c>
      <c r="G12" s="61">
        <v>180</v>
      </c>
      <c r="H12" s="61">
        <v>360</v>
      </c>
    </row>
    <row r="13" spans="1:9" x14ac:dyDescent="0.25">
      <c r="A13" s="2" t="s">
        <v>480</v>
      </c>
      <c r="B13" s="2" t="s">
        <v>286</v>
      </c>
      <c r="C13" s="30">
        <v>18091</v>
      </c>
      <c r="D13" s="59">
        <v>18925.63</v>
      </c>
      <c r="E13" s="59">
        <v>25423</v>
      </c>
      <c r="F13" s="59">
        <v>12354.71</v>
      </c>
      <c r="G13" s="59">
        <v>25976</v>
      </c>
      <c r="H13" s="59">
        <v>26996</v>
      </c>
    </row>
    <row r="14" spans="1:9" x14ac:dyDescent="0.25">
      <c r="A14" s="2" t="s">
        <v>481</v>
      </c>
      <c r="B14" s="2" t="s">
        <v>287</v>
      </c>
      <c r="C14" s="30">
        <v>10394</v>
      </c>
      <c r="D14" s="59">
        <v>10729.85</v>
      </c>
      <c r="E14" s="59">
        <v>14535</v>
      </c>
      <c r="F14" s="59">
        <v>6911.76</v>
      </c>
      <c r="G14" s="59">
        <v>14616</v>
      </c>
      <c r="H14" s="59">
        <v>15389</v>
      </c>
    </row>
    <row r="15" spans="1:9" s="51" customFormat="1" x14ac:dyDescent="0.25">
      <c r="A15" s="52" t="s">
        <v>483</v>
      </c>
      <c r="B15" s="52" t="s">
        <v>289</v>
      </c>
      <c r="C15" s="53">
        <v>275</v>
      </c>
      <c r="D15" s="59">
        <v>283.31</v>
      </c>
      <c r="E15" s="59">
        <v>285</v>
      </c>
      <c r="F15" s="59">
        <v>511.25</v>
      </c>
      <c r="G15" s="59">
        <v>664</v>
      </c>
      <c r="H15" s="59">
        <v>322</v>
      </c>
    </row>
    <row r="16" spans="1:9" x14ac:dyDescent="0.25">
      <c r="A16" s="2" t="s">
        <v>482</v>
      </c>
      <c r="B16" s="2" t="s">
        <v>288</v>
      </c>
      <c r="C16" s="30">
        <v>17781</v>
      </c>
      <c r="D16" s="5">
        <v>17663.900000000001</v>
      </c>
      <c r="E16" s="59">
        <v>26708</v>
      </c>
      <c r="F16" s="59">
        <v>20071.439999999999</v>
      </c>
      <c r="G16" s="59">
        <v>26708</v>
      </c>
      <c r="H16" s="59">
        <v>30294</v>
      </c>
    </row>
    <row r="17" spans="1:8" x14ac:dyDescent="0.25">
      <c r="A17" s="2" t="s">
        <v>497</v>
      </c>
      <c r="B17" s="2" t="s">
        <v>320</v>
      </c>
      <c r="C17" s="59">
        <v>4146</v>
      </c>
      <c r="D17" s="59">
        <v>3992.28</v>
      </c>
      <c r="E17" s="59">
        <v>4300</v>
      </c>
      <c r="F17" s="59">
        <v>2055.67</v>
      </c>
      <c r="G17" s="5">
        <v>4300</v>
      </c>
      <c r="H17" s="59">
        <v>5500</v>
      </c>
    </row>
    <row r="18" spans="1:8" x14ac:dyDescent="0.25">
      <c r="A18" s="9"/>
      <c r="B18" s="9" t="s">
        <v>89</v>
      </c>
      <c r="C18" s="10">
        <f>SUM(C8:C17)</f>
        <v>184087</v>
      </c>
      <c r="D18" s="10">
        <f t="shared" ref="D18:H18" si="0">SUM(D8:D17)</f>
        <v>191291.31</v>
      </c>
      <c r="E18" s="10">
        <f t="shared" si="0"/>
        <v>256957</v>
      </c>
      <c r="F18" s="10">
        <f t="shared" si="0"/>
        <v>132401.48000000001</v>
      </c>
      <c r="G18" s="10">
        <f>SUM(G8:G17)</f>
        <v>262026</v>
      </c>
      <c r="H18" s="10">
        <f t="shared" si="0"/>
        <v>274166</v>
      </c>
    </row>
    <row r="19" spans="1:8" s="57" customFormat="1" x14ac:dyDescent="0.25">
      <c r="A19" s="26" t="s">
        <v>894</v>
      </c>
      <c r="B19" s="26" t="s">
        <v>892</v>
      </c>
      <c r="C19" s="18">
        <v>0</v>
      </c>
      <c r="D19" s="18">
        <v>0</v>
      </c>
      <c r="E19" s="18">
        <v>0</v>
      </c>
      <c r="F19" s="18">
        <v>110.24</v>
      </c>
      <c r="G19" s="18">
        <v>0</v>
      </c>
      <c r="H19" s="18">
        <v>0</v>
      </c>
    </row>
    <row r="20" spans="1:8" x14ac:dyDescent="0.25">
      <c r="A20" s="2" t="s">
        <v>485</v>
      </c>
      <c r="B20" s="52" t="s">
        <v>292</v>
      </c>
      <c r="C20" s="30">
        <v>4500</v>
      </c>
      <c r="D20" s="59">
        <v>6283.98</v>
      </c>
      <c r="E20" s="59">
        <v>4500</v>
      </c>
      <c r="F20" s="59">
        <v>2354.12</v>
      </c>
      <c r="G20" s="59">
        <v>4500</v>
      </c>
      <c r="H20" s="59">
        <v>4500</v>
      </c>
    </row>
    <row r="21" spans="1:8" x14ac:dyDescent="0.25">
      <c r="A21" s="2" t="s">
        <v>486</v>
      </c>
      <c r="B21" s="2" t="s">
        <v>294</v>
      </c>
      <c r="C21" s="61">
        <v>2500</v>
      </c>
      <c r="D21" s="61">
        <v>1775.63</v>
      </c>
      <c r="E21" s="61">
        <v>4000</v>
      </c>
      <c r="F21" s="61">
        <v>154.94999999999999</v>
      </c>
      <c r="G21" s="61">
        <v>3000</v>
      </c>
      <c r="H21" s="61">
        <v>4000</v>
      </c>
    </row>
    <row r="22" spans="1:8" x14ac:dyDescent="0.25">
      <c r="A22" s="2" t="s">
        <v>487</v>
      </c>
      <c r="B22" s="2" t="s">
        <v>300</v>
      </c>
      <c r="C22" s="30">
        <v>500</v>
      </c>
      <c r="D22" s="59">
        <v>358.86</v>
      </c>
      <c r="E22" s="59">
        <v>500</v>
      </c>
      <c r="F22" s="59">
        <v>639.57000000000005</v>
      </c>
      <c r="G22" s="59">
        <v>650</v>
      </c>
      <c r="H22" s="59">
        <v>750</v>
      </c>
    </row>
    <row r="23" spans="1:8" x14ac:dyDescent="0.25">
      <c r="A23" s="9"/>
      <c r="B23" s="9" t="s">
        <v>88</v>
      </c>
      <c r="C23" s="10">
        <f>SUM(C19:C22)</f>
        <v>7500</v>
      </c>
      <c r="D23" s="10">
        <f>SUM(D19:D22)</f>
        <v>8418.4699999999993</v>
      </c>
      <c r="E23" s="10">
        <f>SUM(E19:E22)</f>
        <v>9000</v>
      </c>
      <c r="F23" s="10">
        <f>SUM(F19:F22)</f>
        <v>3258.8799999999997</v>
      </c>
      <c r="G23" s="10">
        <f>SUM(G19:G22)</f>
        <v>8150</v>
      </c>
      <c r="H23" s="10">
        <f t="shared" ref="H23" si="1">SUM(H20:H22)</f>
        <v>9250</v>
      </c>
    </row>
    <row r="24" spans="1:8" x14ac:dyDescent="0.25">
      <c r="A24" s="2" t="s">
        <v>488</v>
      </c>
      <c r="B24" s="2" t="s">
        <v>392</v>
      </c>
      <c r="C24" s="30">
        <v>150</v>
      </c>
      <c r="D24" s="59">
        <v>0</v>
      </c>
      <c r="E24" s="59">
        <v>150</v>
      </c>
      <c r="F24" s="5">
        <v>0</v>
      </c>
      <c r="G24" s="59">
        <v>0</v>
      </c>
      <c r="H24" s="59">
        <v>200</v>
      </c>
    </row>
    <row r="25" spans="1:8" s="57" customFormat="1" x14ac:dyDescent="0.25">
      <c r="A25" s="58" t="s">
        <v>490</v>
      </c>
      <c r="B25" s="58" t="s">
        <v>338</v>
      </c>
      <c r="C25" s="59">
        <v>500</v>
      </c>
      <c r="D25" s="59">
        <v>0</v>
      </c>
      <c r="E25" s="59">
        <v>500</v>
      </c>
      <c r="F25" s="59">
        <v>0</v>
      </c>
      <c r="G25" s="59">
        <v>0</v>
      </c>
      <c r="H25" s="59">
        <v>500</v>
      </c>
    </row>
    <row r="26" spans="1:8" s="57" customFormat="1" x14ac:dyDescent="0.25">
      <c r="A26" s="58" t="s">
        <v>489</v>
      </c>
      <c r="B26" s="58" t="s">
        <v>452</v>
      </c>
      <c r="C26" s="59">
        <v>100</v>
      </c>
      <c r="D26" s="59">
        <v>89.3</v>
      </c>
      <c r="E26" s="59">
        <v>100</v>
      </c>
      <c r="F26" s="59">
        <v>0</v>
      </c>
      <c r="G26" s="59">
        <v>100</v>
      </c>
      <c r="H26" s="59">
        <v>400</v>
      </c>
    </row>
    <row r="27" spans="1:8" x14ac:dyDescent="0.25">
      <c r="A27" s="24"/>
      <c r="B27" s="24" t="s">
        <v>87</v>
      </c>
      <c r="C27" s="25">
        <f>SUM(C24:C26)</f>
        <v>750</v>
      </c>
      <c r="D27" s="25">
        <f t="shared" ref="D27:H27" si="2">SUM(D24:D26)</f>
        <v>89.3</v>
      </c>
      <c r="E27" s="25">
        <f t="shared" si="2"/>
        <v>750</v>
      </c>
      <c r="F27" s="25">
        <f t="shared" si="2"/>
        <v>0</v>
      </c>
      <c r="G27" s="25">
        <f>SUM(G24:G26)</f>
        <v>100</v>
      </c>
      <c r="H27" s="25">
        <f t="shared" si="2"/>
        <v>1100</v>
      </c>
    </row>
    <row r="28" spans="1:8" x14ac:dyDescent="0.25">
      <c r="A28" s="16" t="s">
        <v>491</v>
      </c>
      <c r="B28" s="16" t="s">
        <v>312</v>
      </c>
      <c r="C28" s="61">
        <v>1200</v>
      </c>
      <c r="D28" s="61">
        <v>540.33000000000004</v>
      </c>
      <c r="E28" s="61">
        <v>1200</v>
      </c>
      <c r="F28" s="61">
        <v>40.229999999999997</v>
      </c>
      <c r="G28" s="61">
        <v>600</v>
      </c>
      <c r="H28" s="61">
        <v>600</v>
      </c>
    </row>
    <row r="29" spans="1:8" s="57" customFormat="1" x14ac:dyDescent="0.25">
      <c r="A29" s="54" t="s">
        <v>856</v>
      </c>
      <c r="B29" s="54" t="s">
        <v>313</v>
      </c>
      <c r="C29" s="61">
        <v>0</v>
      </c>
      <c r="D29" s="61">
        <v>0</v>
      </c>
      <c r="E29" s="61">
        <v>0</v>
      </c>
      <c r="F29" s="61">
        <v>21.98</v>
      </c>
      <c r="G29" s="61">
        <v>22</v>
      </c>
      <c r="H29" s="61">
        <v>150</v>
      </c>
    </row>
    <row r="30" spans="1:8" x14ac:dyDescent="0.25">
      <c r="A30" s="2" t="s">
        <v>492</v>
      </c>
      <c r="B30" s="2" t="s">
        <v>314</v>
      </c>
      <c r="C30" s="30">
        <v>221</v>
      </c>
      <c r="D30" s="59">
        <v>115.88</v>
      </c>
      <c r="E30" s="59">
        <v>221</v>
      </c>
      <c r="F30" s="59">
        <v>85.34</v>
      </c>
      <c r="G30" s="59">
        <v>221</v>
      </c>
      <c r="H30" s="59">
        <v>221</v>
      </c>
    </row>
    <row r="31" spans="1:8" x14ac:dyDescent="0.25">
      <c r="A31" s="2" t="s">
        <v>493</v>
      </c>
      <c r="B31" s="2" t="s">
        <v>315</v>
      </c>
      <c r="C31" s="61">
        <v>1500</v>
      </c>
      <c r="D31" s="61">
        <v>3689</v>
      </c>
      <c r="E31" s="61">
        <v>1500</v>
      </c>
      <c r="F31" s="61">
        <v>382</v>
      </c>
      <c r="G31" s="61">
        <v>1500</v>
      </c>
      <c r="H31" s="61">
        <v>1800</v>
      </c>
    </row>
    <row r="32" spans="1:8" x14ac:dyDescent="0.25">
      <c r="A32" s="2" t="s">
        <v>494</v>
      </c>
      <c r="B32" s="2" t="s">
        <v>316</v>
      </c>
      <c r="C32" s="30">
        <v>2000</v>
      </c>
      <c r="D32" s="59">
        <v>2472</v>
      </c>
      <c r="E32" s="59">
        <v>2000</v>
      </c>
      <c r="F32" s="59">
        <v>486.5</v>
      </c>
      <c r="G32" s="59">
        <v>2000</v>
      </c>
      <c r="H32" s="59">
        <v>2200</v>
      </c>
    </row>
    <row r="33" spans="1:8" x14ac:dyDescent="0.25">
      <c r="A33" s="2" t="s">
        <v>495</v>
      </c>
      <c r="B33" s="2" t="s">
        <v>317</v>
      </c>
      <c r="C33" s="30">
        <v>3500</v>
      </c>
      <c r="D33" s="59">
        <v>2385.4899999999998</v>
      </c>
      <c r="E33" s="59">
        <v>5000</v>
      </c>
      <c r="F33" s="59">
        <v>2626.35</v>
      </c>
      <c r="G33" s="59">
        <v>5000</v>
      </c>
      <c r="H33" s="59">
        <v>5000</v>
      </c>
    </row>
    <row r="34" spans="1:8" s="57" customFormat="1" x14ac:dyDescent="0.25">
      <c r="A34" s="58" t="s">
        <v>496</v>
      </c>
      <c r="B34" s="58" t="s">
        <v>318</v>
      </c>
      <c r="C34" s="61">
        <v>127000</v>
      </c>
      <c r="D34" s="61">
        <v>128873.48</v>
      </c>
      <c r="E34" s="61">
        <v>130000</v>
      </c>
      <c r="F34" s="61">
        <v>55451.49</v>
      </c>
      <c r="G34" s="61">
        <v>125000</v>
      </c>
      <c r="H34" s="61">
        <v>135000</v>
      </c>
    </row>
    <row r="35" spans="1:8" x14ac:dyDescent="0.25">
      <c r="A35" s="2" t="s">
        <v>498</v>
      </c>
      <c r="B35" s="2" t="s">
        <v>298</v>
      </c>
      <c r="C35" s="30">
        <v>3500</v>
      </c>
      <c r="D35" s="59">
        <v>3287.66</v>
      </c>
      <c r="E35" s="59">
        <v>3500</v>
      </c>
      <c r="F35" s="59">
        <v>1349.99</v>
      </c>
      <c r="G35" s="59">
        <v>3500</v>
      </c>
      <c r="H35" s="59">
        <v>3650</v>
      </c>
    </row>
    <row r="36" spans="1:8" x14ac:dyDescent="0.25">
      <c r="A36" s="2" t="s">
        <v>499</v>
      </c>
      <c r="B36" s="2" t="s">
        <v>322</v>
      </c>
      <c r="C36" s="30">
        <v>13000</v>
      </c>
      <c r="D36" s="59">
        <v>14223.76</v>
      </c>
      <c r="E36" s="59">
        <v>14000</v>
      </c>
      <c r="F36" s="59">
        <v>6797.67</v>
      </c>
      <c r="G36" s="59">
        <v>14000</v>
      </c>
      <c r="H36" s="59">
        <v>15500</v>
      </c>
    </row>
    <row r="37" spans="1:8" ht="15.75" thickBot="1" x14ac:dyDescent="0.3">
      <c r="A37" s="9"/>
      <c r="B37" s="9" t="s">
        <v>86</v>
      </c>
      <c r="C37" s="10">
        <f>SUM(C28:C36)</f>
        <v>151921</v>
      </c>
      <c r="D37" s="10">
        <f t="shared" ref="D37:H37" si="3">SUM(D28:D36)</f>
        <v>155587.6</v>
      </c>
      <c r="E37" s="10">
        <f t="shared" si="3"/>
        <v>157421</v>
      </c>
      <c r="F37" s="10">
        <f t="shared" si="3"/>
        <v>67241.55</v>
      </c>
      <c r="G37" s="10">
        <f>SUM(G28:G36)</f>
        <v>151843</v>
      </c>
      <c r="H37" s="10">
        <f t="shared" si="3"/>
        <v>164121</v>
      </c>
    </row>
    <row r="38" spans="1:8" ht="16.5" thickTop="1" thickBot="1" x14ac:dyDescent="0.3">
      <c r="A38" s="4"/>
      <c r="B38" s="4" t="s">
        <v>50</v>
      </c>
      <c r="C38" s="6">
        <f t="shared" ref="C38:H38" si="4">SUM(C8:C37)/2</f>
        <v>344258</v>
      </c>
      <c r="D38" s="6">
        <f t="shared" si="4"/>
        <v>355386.68</v>
      </c>
      <c r="E38" s="6">
        <f t="shared" si="4"/>
        <v>424128</v>
      </c>
      <c r="F38" s="6">
        <f t="shared" si="4"/>
        <v>202901.90999999997</v>
      </c>
      <c r="G38" s="6">
        <f>SUM(G8:G37)/2</f>
        <v>422119</v>
      </c>
      <c r="H38" s="6">
        <f t="shared" si="4"/>
        <v>448637</v>
      </c>
    </row>
    <row r="39" spans="1:8" ht="15.75" thickTop="1" x14ac:dyDescent="0.25"/>
    <row r="41" spans="1:8" x14ac:dyDescent="0.25">
      <c r="A41" s="13"/>
    </row>
    <row r="45" spans="1:8" x14ac:dyDescent="0.25">
      <c r="A45" s="241" t="s">
        <v>0</v>
      </c>
      <c r="B45" s="241"/>
      <c r="C45" s="241"/>
      <c r="D45" s="241"/>
      <c r="E45" s="241"/>
      <c r="F45" s="241"/>
      <c r="G45" s="241"/>
      <c r="H45" s="241"/>
    </row>
    <row r="46" spans="1:8" x14ac:dyDescent="0.25">
      <c r="A46" s="241" t="s">
        <v>871</v>
      </c>
      <c r="B46" s="241"/>
      <c r="C46" s="241"/>
      <c r="D46" s="241"/>
      <c r="E46" s="241"/>
      <c r="F46" s="241"/>
      <c r="G46" s="241"/>
      <c r="H46" s="241"/>
    </row>
    <row r="47" spans="1:8" x14ac:dyDescent="0.25">
      <c r="A47" s="241" t="s">
        <v>1059</v>
      </c>
      <c r="B47" s="241"/>
      <c r="C47" s="241"/>
      <c r="D47" s="241"/>
      <c r="E47" s="241"/>
      <c r="F47" s="241"/>
      <c r="G47" s="241"/>
      <c r="H47" s="241"/>
    </row>
    <row r="48" spans="1:8" x14ac:dyDescent="0.25">
      <c r="A48" s="57"/>
      <c r="B48" s="57"/>
      <c r="C48" s="139"/>
      <c r="D48" s="139"/>
      <c r="E48" s="139"/>
      <c r="F48" s="139"/>
      <c r="G48" s="140"/>
      <c r="H48" s="140"/>
    </row>
    <row r="49" spans="1:8" x14ac:dyDescent="0.25">
      <c r="A49" s="57"/>
      <c r="B49" s="57"/>
      <c r="C49" s="139"/>
      <c r="D49" s="139"/>
      <c r="E49" s="139"/>
      <c r="F49" s="139"/>
      <c r="G49" s="140"/>
      <c r="H49" s="140"/>
    </row>
    <row r="50" spans="1:8" x14ac:dyDescent="0.25">
      <c r="A50" s="57"/>
      <c r="B50" s="57"/>
      <c r="C50" s="139"/>
      <c r="D50" s="139"/>
      <c r="E50" s="139"/>
      <c r="F50" s="139"/>
      <c r="G50" s="140"/>
      <c r="H50" s="140"/>
    </row>
    <row r="51" spans="1:8" x14ac:dyDescent="0.25">
      <c r="A51" s="57"/>
      <c r="B51" s="57"/>
      <c r="C51" s="139"/>
      <c r="D51" s="139"/>
      <c r="E51" s="139"/>
      <c r="F51" s="139"/>
      <c r="G51" s="140"/>
      <c r="H51" s="140"/>
    </row>
    <row r="52" spans="1:8" x14ac:dyDescent="0.25">
      <c r="A52" s="57"/>
      <c r="B52" s="57"/>
      <c r="C52" s="139"/>
      <c r="D52" s="139"/>
      <c r="E52" s="139"/>
      <c r="F52" s="139"/>
      <c r="G52" s="140"/>
      <c r="H52" s="140"/>
    </row>
    <row r="53" spans="1:8" x14ac:dyDescent="0.25">
      <c r="A53" s="57"/>
      <c r="B53" s="57"/>
      <c r="C53" s="139"/>
      <c r="D53" s="139"/>
      <c r="E53" s="139"/>
      <c r="F53" s="139"/>
      <c r="G53" s="140"/>
      <c r="H53" s="140"/>
    </row>
    <row r="54" spans="1:8" x14ac:dyDescent="0.25">
      <c r="A54" s="57"/>
      <c r="B54" s="57"/>
      <c r="C54" s="139"/>
      <c r="D54" s="139"/>
      <c r="E54" s="139"/>
      <c r="F54" s="139"/>
      <c r="G54" s="140"/>
      <c r="H54" s="140"/>
    </row>
    <row r="55" spans="1:8" x14ac:dyDescent="0.25">
      <c r="A55" s="57"/>
      <c r="B55" s="57"/>
      <c r="C55" s="139"/>
      <c r="D55" s="139"/>
      <c r="E55" s="139"/>
      <c r="F55" s="139"/>
      <c r="G55" s="140"/>
      <c r="H55" s="140"/>
    </row>
    <row r="56" spans="1:8" x14ac:dyDescent="0.25">
      <c r="A56" s="57"/>
      <c r="B56" s="57"/>
      <c r="C56" s="139"/>
      <c r="D56" s="139"/>
      <c r="E56" s="139"/>
      <c r="F56" s="139"/>
      <c r="G56" s="140"/>
      <c r="H56" s="140"/>
    </row>
    <row r="57" spans="1:8" x14ac:dyDescent="0.25">
      <c r="A57" s="57"/>
      <c r="B57" s="57"/>
      <c r="C57" s="139"/>
      <c r="D57" s="139"/>
      <c r="E57" s="139"/>
      <c r="F57" s="139"/>
      <c r="G57" s="140"/>
      <c r="H57" s="140"/>
    </row>
    <row r="58" spans="1:8" x14ac:dyDescent="0.25">
      <c r="A58" s="57"/>
      <c r="B58" s="57"/>
      <c r="C58" s="139"/>
      <c r="D58" s="139"/>
      <c r="E58" s="139"/>
      <c r="F58" s="139"/>
      <c r="G58" s="140"/>
      <c r="H58" s="140"/>
    </row>
    <row r="59" spans="1:8" x14ac:dyDescent="0.25">
      <c r="A59" s="57"/>
      <c r="B59" s="57"/>
      <c r="C59" s="139"/>
      <c r="D59" s="139"/>
      <c r="E59" s="139"/>
      <c r="F59" s="139"/>
      <c r="G59" s="140"/>
      <c r="H59" s="140"/>
    </row>
    <row r="60" spans="1:8" x14ac:dyDescent="0.25">
      <c r="A60" s="57"/>
      <c r="B60" s="57"/>
      <c r="C60" s="139"/>
      <c r="D60" s="139"/>
      <c r="E60" s="139"/>
      <c r="F60" s="139"/>
      <c r="G60" s="140"/>
      <c r="H60" s="140"/>
    </row>
    <row r="61" spans="1:8" x14ac:dyDescent="0.25">
      <c r="A61" s="57"/>
      <c r="B61" s="57"/>
      <c r="C61" s="139"/>
      <c r="D61" s="139"/>
      <c r="E61" s="139"/>
      <c r="F61" s="139"/>
      <c r="G61" s="140"/>
      <c r="H61" s="140"/>
    </row>
    <row r="62" spans="1:8" x14ac:dyDescent="0.25">
      <c r="A62" s="57"/>
      <c r="B62" s="57"/>
      <c r="C62" s="139"/>
      <c r="D62" s="139"/>
      <c r="E62" s="139"/>
      <c r="F62" s="139"/>
      <c r="G62" s="140"/>
      <c r="H62" s="140"/>
    </row>
    <row r="63" spans="1:8" x14ac:dyDescent="0.25">
      <c r="A63" s="57"/>
      <c r="B63" s="57"/>
      <c r="C63" s="139"/>
      <c r="D63" s="139"/>
      <c r="E63" s="139"/>
      <c r="F63" s="139"/>
      <c r="G63" s="140"/>
      <c r="H63" s="140"/>
    </row>
    <row r="64" spans="1:8" x14ac:dyDescent="0.25">
      <c r="A64" s="57"/>
      <c r="B64" s="57"/>
      <c r="C64" s="139"/>
      <c r="D64" s="139"/>
      <c r="E64" s="139"/>
      <c r="F64" s="139"/>
      <c r="G64" s="140"/>
      <c r="H64" s="140"/>
    </row>
    <row r="65" spans="1:8" x14ac:dyDescent="0.25">
      <c r="A65" s="57"/>
      <c r="B65" s="57"/>
      <c r="C65" s="139"/>
      <c r="D65" s="139"/>
      <c r="E65" s="139"/>
      <c r="F65" s="139"/>
      <c r="G65" s="140"/>
      <c r="H65" s="140"/>
    </row>
    <row r="66" spans="1:8" ht="15.75" thickBot="1" x14ac:dyDescent="0.3">
      <c r="A66" s="57"/>
      <c r="B66" s="57"/>
      <c r="C66" s="139"/>
      <c r="D66" s="139"/>
      <c r="E66" s="139"/>
      <c r="F66" s="139"/>
      <c r="G66" s="140"/>
      <c r="H66" s="140"/>
    </row>
    <row r="67" spans="1:8" ht="16.5" thickTop="1" thickBot="1" x14ac:dyDescent="0.3">
      <c r="A67" s="238" t="s">
        <v>939</v>
      </c>
      <c r="B67" s="239"/>
      <c r="C67" s="239"/>
      <c r="D67" s="239"/>
      <c r="E67" s="239"/>
      <c r="F67" s="239"/>
      <c r="G67" s="239"/>
      <c r="H67" s="240"/>
    </row>
    <row r="68" spans="1:8" ht="15.75" thickTop="1" x14ac:dyDescent="0.25">
      <c r="A68" s="57"/>
      <c r="B68" s="96"/>
      <c r="C68" s="101" t="s">
        <v>1026</v>
      </c>
      <c r="D68" s="101" t="s">
        <v>1026</v>
      </c>
      <c r="E68" s="101" t="s">
        <v>1027</v>
      </c>
      <c r="F68" s="101" t="s">
        <v>1027</v>
      </c>
      <c r="G68" s="101" t="s">
        <v>1027</v>
      </c>
      <c r="H68" s="101" t="s">
        <v>111</v>
      </c>
    </row>
    <row r="69" spans="1:8" x14ac:dyDescent="0.25">
      <c r="A69" s="57"/>
      <c r="B69" s="96"/>
      <c r="C69" s="101" t="s">
        <v>866</v>
      </c>
      <c r="D69" s="101" t="s">
        <v>867</v>
      </c>
      <c r="E69" s="101" t="s">
        <v>869</v>
      </c>
      <c r="F69" s="101" t="s">
        <v>867</v>
      </c>
      <c r="G69" s="101" t="s">
        <v>1028</v>
      </c>
      <c r="H69" s="101" t="s">
        <v>870</v>
      </c>
    </row>
    <row r="70" spans="1:8" ht="15.75" thickBot="1" x14ac:dyDescent="0.3">
      <c r="A70" s="57"/>
      <c r="B70" s="175" t="s">
        <v>940</v>
      </c>
      <c r="C70" s="102"/>
      <c r="D70" s="102"/>
      <c r="E70" s="102" t="s">
        <v>3</v>
      </c>
      <c r="F70" s="102" t="s">
        <v>872</v>
      </c>
      <c r="G70" s="102" t="s">
        <v>3</v>
      </c>
      <c r="H70" s="102" t="s">
        <v>3</v>
      </c>
    </row>
    <row r="71" spans="1:8" ht="15.75" thickTop="1" x14ac:dyDescent="0.25">
      <c r="A71" s="57"/>
      <c r="B71" s="66" t="s">
        <v>941</v>
      </c>
      <c r="C71" s="92">
        <f>C18</f>
        <v>184087</v>
      </c>
      <c r="D71" s="92">
        <f t="shared" ref="D71:H71" si="5">D18</f>
        <v>191291.31</v>
      </c>
      <c r="E71" s="92">
        <f t="shared" si="5"/>
        <v>256957</v>
      </c>
      <c r="F71" s="92">
        <f t="shared" si="5"/>
        <v>132401.48000000001</v>
      </c>
      <c r="G71" s="92">
        <f t="shared" si="5"/>
        <v>262026</v>
      </c>
      <c r="H71" s="92">
        <f t="shared" si="5"/>
        <v>274166</v>
      </c>
    </row>
    <row r="72" spans="1:8" x14ac:dyDescent="0.25">
      <c r="A72" s="57"/>
      <c r="B72" s="66" t="s">
        <v>79</v>
      </c>
      <c r="C72" s="92">
        <f>C23</f>
        <v>7500</v>
      </c>
      <c r="D72" s="92">
        <f t="shared" ref="D72:H72" si="6">D23</f>
        <v>8418.4699999999993</v>
      </c>
      <c r="E72" s="92">
        <f t="shared" si="6"/>
        <v>9000</v>
      </c>
      <c r="F72" s="92">
        <f t="shared" si="6"/>
        <v>3258.8799999999997</v>
      </c>
      <c r="G72" s="92">
        <f t="shared" si="6"/>
        <v>8150</v>
      </c>
      <c r="H72" s="92">
        <f t="shared" si="6"/>
        <v>9250</v>
      </c>
    </row>
    <row r="73" spans="1:8" x14ac:dyDescent="0.25">
      <c r="A73" s="57"/>
      <c r="B73" s="66" t="s">
        <v>80</v>
      </c>
      <c r="C73" s="92">
        <f>C27</f>
        <v>750</v>
      </c>
      <c r="D73" s="92">
        <f t="shared" ref="D73:H73" si="7">D27</f>
        <v>89.3</v>
      </c>
      <c r="E73" s="92">
        <f t="shared" si="7"/>
        <v>750</v>
      </c>
      <c r="F73" s="92">
        <f t="shared" si="7"/>
        <v>0</v>
      </c>
      <c r="G73" s="92">
        <f t="shared" si="7"/>
        <v>100</v>
      </c>
      <c r="H73" s="92">
        <f t="shared" si="7"/>
        <v>1100</v>
      </c>
    </row>
    <row r="74" spans="1:8" x14ac:dyDescent="0.25">
      <c r="A74" s="57"/>
      <c r="B74" s="66" t="s">
        <v>81</v>
      </c>
      <c r="C74" s="92">
        <f>C37</f>
        <v>151921</v>
      </c>
      <c r="D74" s="92">
        <f t="shared" ref="D74:H74" si="8">D37</f>
        <v>155587.6</v>
      </c>
      <c r="E74" s="92">
        <f t="shared" si="8"/>
        <v>157421</v>
      </c>
      <c r="F74" s="92">
        <f t="shared" si="8"/>
        <v>67241.55</v>
      </c>
      <c r="G74" s="92">
        <f t="shared" si="8"/>
        <v>151843</v>
      </c>
      <c r="H74" s="92">
        <f t="shared" si="8"/>
        <v>164121</v>
      </c>
    </row>
    <row r="75" spans="1:8" x14ac:dyDescent="0.25">
      <c r="A75" s="57"/>
      <c r="B75" s="66" t="s">
        <v>964</v>
      </c>
      <c r="C75" s="92">
        <v>0</v>
      </c>
      <c r="D75" s="92">
        <v>0</v>
      </c>
      <c r="E75" s="92">
        <v>0</v>
      </c>
      <c r="F75" s="92">
        <v>0</v>
      </c>
      <c r="G75" s="92">
        <v>0</v>
      </c>
      <c r="H75" s="92">
        <v>0</v>
      </c>
    </row>
    <row r="76" spans="1:8" ht="15.75" thickBot="1" x14ac:dyDescent="0.3">
      <c r="A76" s="57"/>
      <c r="B76" s="148" t="s">
        <v>965</v>
      </c>
      <c r="C76" s="149">
        <v>0</v>
      </c>
      <c r="D76" s="149">
        <v>0</v>
      </c>
      <c r="E76" s="149">
        <v>0</v>
      </c>
      <c r="F76" s="149">
        <v>0</v>
      </c>
      <c r="G76" s="149">
        <v>0</v>
      </c>
      <c r="H76" s="149">
        <v>0</v>
      </c>
    </row>
    <row r="77" spans="1:8" ht="16.5" thickTop="1" thickBot="1" x14ac:dyDescent="0.3">
      <c r="A77" s="57"/>
      <c r="B77" s="98" t="s">
        <v>78</v>
      </c>
      <c r="C77" s="99">
        <f t="shared" ref="C77:H77" si="9">SUM(C71:C76)</f>
        <v>344258</v>
      </c>
      <c r="D77" s="99">
        <f t="shared" si="9"/>
        <v>355386.68</v>
      </c>
      <c r="E77" s="99">
        <f t="shared" si="9"/>
        <v>424128</v>
      </c>
      <c r="F77" s="99">
        <f t="shared" si="9"/>
        <v>202901.91000000003</v>
      </c>
      <c r="G77" s="99">
        <f t="shared" si="9"/>
        <v>422119</v>
      </c>
      <c r="H77" s="99">
        <f t="shared" si="9"/>
        <v>448637</v>
      </c>
    </row>
    <row r="78" spans="1:8" ht="16.5" thickTop="1" thickBot="1" x14ac:dyDescent="0.3">
      <c r="A78" s="57"/>
      <c r="B78" s="66"/>
      <c r="C78" s="92"/>
      <c r="D78" s="92"/>
      <c r="E78" s="92"/>
      <c r="F78" s="92"/>
      <c r="G78" s="92"/>
      <c r="H78" s="92"/>
    </row>
    <row r="79" spans="1:8" ht="16.5" thickTop="1" thickBot="1" x14ac:dyDescent="0.3">
      <c r="A79" s="242" t="s">
        <v>943</v>
      </c>
      <c r="B79" s="243"/>
      <c r="C79" s="243"/>
      <c r="D79" s="243"/>
      <c r="E79" s="243"/>
      <c r="F79" s="243"/>
      <c r="G79" s="243"/>
      <c r="H79" s="244"/>
    </row>
    <row r="80" spans="1:8" ht="15.75" thickTop="1" x14ac:dyDescent="0.25">
      <c r="A80" s="57"/>
      <c r="B80" s="96"/>
      <c r="C80" s="101"/>
      <c r="D80" s="101" t="s">
        <v>867</v>
      </c>
      <c r="E80" s="101" t="s">
        <v>867</v>
      </c>
      <c r="F80" s="101" t="s">
        <v>867</v>
      </c>
      <c r="G80" s="101" t="s">
        <v>944</v>
      </c>
      <c r="H80" s="101" t="s">
        <v>870</v>
      </c>
    </row>
    <row r="81" spans="1:8" ht="15.75" thickBot="1" x14ac:dyDescent="0.3">
      <c r="A81" s="57"/>
      <c r="B81" s="102"/>
      <c r="C81" s="102"/>
      <c r="D81" s="187">
        <v>2022</v>
      </c>
      <c r="E81" s="187">
        <v>2023</v>
      </c>
      <c r="F81" s="187">
        <v>2024</v>
      </c>
      <c r="G81" s="187">
        <v>2025</v>
      </c>
      <c r="H81" s="187">
        <v>2026</v>
      </c>
    </row>
    <row r="82" spans="1:8" ht="15.75" thickTop="1" x14ac:dyDescent="0.25">
      <c r="A82" s="57"/>
      <c r="B82" s="65" t="s">
        <v>1060</v>
      </c>
      <c r="C82" s="65"/>
      <c r="D82" s="65">
        <v>1233</v>
      </c>
      <c r="E82" s="65">
        <v>1000</v>
      </c>
      <c r="F82" s="65">
        <v>1100</v>
      </c>
      <c r="G82" s="65">
        <v>1250</v>
      </c>
      <c r="H82" s="65">
        <v>0</v>
      </c>
    </row>
    <row r="83" spans="1:8" x14ac:dyDescent="0.25">
      <c r="A83" s="57"/>
      <c r="B83" s="65" t="s">
        <v>1061</v>
      </c>
      <c r="C83" s="65"/>
      <c r="D83" s="65">
        <v>1500</v>
      </c>
      <c r="E83" s="65">
        <v>1300</v>
      </c>
      <c r="F83" s="65">
        <v>1700</v>
      </c>
      <c r="G83" s="65">
        <v>1900</v>
      </c>
      <c r="H83" s="65">
        <v>0</v>
      </c>
    </row>
    <row r="84" spans="1:8" x14ac:dyDescent="0.25">
      <c r="A84" s="57"/>
      <c r="B84" s="65" t="s">
        <v>1062</v>
      </c>
      <c r="C84" s="65"/>
      <c r="D84" s="65">
        <v>50</v>
      </c>
      <c r="E84" s="65">
        <v>930</v>
      </c>
      <c r="F84" s="65">
        <v>950</v>
      </c>
      <c r="G84" s="65">
        <v>1000</v>
      </c>
      <c r="H84" s="65">
        <v>0</v>
      </c>
    </row>
    <row r="85" spans="1:8" x14ac:dyDescent="0.25">
      <c r="A85" s="57"/>
      <c r="B85" s="65" t="s">
        <v>1063</v>
      </c>
      <c r="C85" s="65"/>
      <c r="D85" s="65">
        <v>40</v>
      </c>
      <c r="E85" s="65">
        <v>50</v>
      </c>
      <c r="F85" s="65">
        <v>250</v>
      </c>
      <c r="G85" s="65">
        <v>100</v>
      </c>
      <c r="H85" s="65">
        <v>0</v>
      </c>
    </row>
    <row r="86" spans="1:8" x14ac:dyDescent="0.25">
      <c r="A86" s="57"/>
      <c r="B86" s="65" t="s">
        <v>1064</v>
      </c>
      <c r="C86" s="65"/>
      <c r="D86" s="65">
        <v>20</v>
      </c>
      <c r="E86" s="65">
        <v>10</v>
      </c>
      <c r="F86" s="65">
        <v>15</v>
      </c>
      <c r="G86" s="65">
        <v>20</v>
      </c>
      <c r="H86" s="65">
        <v>0</v>
      </c>
    </row>
    <row r="87" spans="1:8" x14ac:dyDescent="0.25">
      <c r="A87" s="57"/>
      <c r="B87" s="65" t="s">
        <v>1065</v>
      </c>
      <c r="C87" s="65"/>
      <c r="D87" s="65">
        <v>100</v>
      </c>
      <c r="E87" s="65">
        <v>100</v>
      </c>
      <c r="F87" s="65">
        <v>125</v>
      </c>
      <c r="G87" s="65">
        <v>150</v>
      </c>
      <c r="H87" s="65">
        <v>0</v>
      </c>
    </row>
    <row r="88" spans="1:8" x14ac:dyDescent="0.25">
      <c r="A88" s="57"/>
      <c r="B88" s="65" t="s">
        <v>1066</v>
      </c>
      <c r="C88" s="65"/>
      <c r="D88" s="65">
        <v>9</v>
      </c>
      <c r="E88" s="65">
        <v>9</v>
      </c>
      <c r="F88" s="65">
        <v>10</v>
      </c>
      <c r="G88" s="65">
        <v>9</v>
      </c>
      <c r="H88" s="65">
        <v>0</v>
      </c>
    </row>
    <row r="89" spans="1:8" x14ac:dyDescent="0.25">
      <c r="A89" s="57"/>
      <c r="B89" s="65" t="s">
        <v>1067</v>
      </c>
      <c r="C89" s="65"/>
      <c r="D89" s="65">
        <v>2</v>
      </c>
      <c r="E89" s="65">
        <v>2</v>
      </c>
      <c r="F89" s="65">
        <v>3</v>
      </c>
      <c r="G89" s="65">
        <v>3</v>
      </c>
      <c r="H89" s="65">
        <v>0</v>
      </c>
    </row>
    <row r="90" spans="1:8" x14ac:dyDescent="0.25">
      <c r="A90" s="57"/>
      <c r="B90" s="65" t="s">
        <v>1068</v>
      </c>
      <c r="C90" s="65"/>
      <c r="D90" s="65">
        <v>10</v>
      </c>
      <c r="E90" s="65">
        <v>5</v>
      </c>
      <c r="F90" s="65">
        <v>15</v>
      </c>
      <c r="G90" s="65">
        <v>15</v>
      </c>
      <c r="H90" s="65">
        <v>0</v>
      </c>
    </row>
    <row r="91" spans="1:8" x14ac:dyDescent="0.25">
      <c r="A91" s="57"/>
      <c r="B91" s="65" t="s">
        <v>1069</v>
      </c>
      <c r="C91" s="65"/>
      <c r="D91" s="65">
        <v>5</v>
      </c>
      <c r="E91" s="65">
        <v>5</v>
      </c>
      <c r="F91" s="65">
        <v>5</v>
      </c>
      <c r="G91" s="65">
        <v>7</v>
      </c>
      <c r="H91" s="65">
        <v>0</v>
      </c>
    </row>
    <row r="92" spans="1:8" x14ac:dyDescent="0.25">
      <c r="A92" s="57"/>
      <c r="B92" s="65" t="s">
        <v>1070</v>
      </c>
      <c r="C92" s="65"/>
      <c r="D92" s="65">
        <v>3</v>
      </c>
      <c r="E92" s="65">
        <v>3</v>
      </c>
      <c r="F92" s="65">
        <v>3</v>
      </c>
      <c r="G92" s="65">
        <v>0</v>
      </c>
      <c r="H92" s="65">
        <v>0</v>
      </c>
    </row>
    <row r="93" spans="1:8" x14ac:dyDescent="0.25">
      <c r="A93" s="57"/>
      <c r="B93" s="65" t="s">
        <v>1071</v>
      </c>
      <c r="C93" s="65"/>
      <c r="D93" s="65">
        <v>1</v>
      </c>
      <c r="E93" s="65">
        <v>1</v>
      </c>
      <c r="F93" s="65">
        <v>5</v>
      </c>
      <c r="G93" s="65">
        <v>5</v>
      </c>
      <c r="H93" s="65">
        <v>0</v>
      </c>
    </row>
    <row r="94" spans="1:8" ht="15.75" thickBot="1" x14ac:dyDescent="0.3">
      <c r="A94" s="57"/>
      <c r="B94" s="85"/>
      <c r="C94" s="139"/>
      <c r="D94" s="135"/>
      <c r="E94" s="135"/>
      <c r="F94" s="140"/>
      <c r="G94" s="140"/>
      <c r="H94" s="140"/>
    </row>
    <row r="95" spans="1:8" ht="16.5" thickTop="1" thickBot="1" x14ac:dyDescent="0.3">
      <c r="A95" s="119" t="s">
        <v>955</v>
      </c>
      <c r="B95" s="120"/>
      <c r="C95" s="120"/>
      <c r="D95" s="120"/>
      <c r="E95" s="120"/>
      <c r="F95" s="120"/>
      <c r="G95" s="120"/>
      <c r="H95" s="121"/>
    </row>
    <row r="96" spans="1:8" ht="15.75" thickTop="1" x14ac:dyDescent="0.25">
      <c r="A96" s="57"/>
      <c r="B96" s="105"/>
      <c r="C96" s="101"/>
      <c r="D96" s="101" t="s">
        <v>867</v>
      </c>
      <c r="E96" s="101" t="s">
        <v>867</v>
      </c>
      <c r="F96" s="101" t="s">
        <v>867</v>
      </c>
      <c r="G96" s="101" t="s">
        <v>1028</v>
      </c>
      <c r="H96" s="101" t="s">
        <v>870</v>
      </c>
    </row>
    <row r="97" spans="1:8" ht="15.75" thickBot="1" x14ac:dyDescent="0.3">
      <c r="A97" s="57"/>
      <c r="B97" s="97" t="s">
        <v>956</v>
      </c>
      <c r="C97" s="102"/>
      <c r="D97" s="187">
        <v>2022</v>
      </c>
      <c r="E97" s="187">
        <v>2023</v>
      </c>
      <c r="F97" s="187">
        <v>2024</v>
      </c>
      <c r="G97" s="187">
        <v>2025</v>
      </c>
      <c r="H97" s="187">
        <v>2026</v>
      </c>
    </row>
    <row r="98" spans="1:8" ht="15.75" thickTop="1" x14ac:dyDescent="0.25">
      <c r="A98" s="57"/>
      <c r="B98" s="66" t="s">
        <v>1057</v>
      </c>
      <c r="C98" s="66"/>
      <c r="D98" s="66"/>
      <c r="E98" s="66"/>
      <c r="F98" s="66"/>
      <c r="G98" s="93"/>
      <c r="H98" s="93"/>
    </row>
    <row r="99" spans="1:8" x14ac:dyDescent="0.25">
      <c r="A99" s="57"/>
      <c r="B99" s="65" t="s">
        <v>1072</v>
      </c>
      <c r="C99" s="66"/>
      <c r="D99" s="65">
        <v>1</v>
      </c>
      <c r="E99" s="65">
        <v>1</v>
      </c>
      <c r="F99" s="65">
        <v>1</v>
      </c>
      <c r="G99" s="65">
        <v>1</v>
      </c>
      <c r="H99" s="65">
        <v>0</v>
      </c>
    </row>
    <row r="100" spans="1:8" ht="15.75" thickBot="1" x14ac:dyDescent="0.3">
      <c r="A100" s="57"/>
      <c r="B100" s="138" t="s">
        <v>1073</v>
      </c>
      <c r="C100" s="188"/>
      <c r="D100" s="65">
        <v>1</v>
      </c>
      <c r="E100" s="65">
        <v>1</v>
      </c>
      <c r="F100" s="65">
        <v>1</v>
      </c>
      <c r="G100" s="65">
        <v>1</v>
      </c>
      <c r="H100" s="65">
        <v>0</v>
      </c>
    </row>
    <row r="101" spans="1:8" ht="15.75" thickTop="1" x14ac:dyDescent="0.25">
      <c r="A101" s="57"/>
      <c r="B101" s="66" t="s">
        <v>1058</v>
      </c>
      <c r="C101" s="66"/>
      <c r="D101" s="189">
        <f>D99+D100</f>
        <v>2</v>
      </c>
      <c r="E101" s="189">
        <f>E99+E100</f>
        <v>2</v>
      </c>
      <c r="F101" s="189">
        <f>F99+F100</f>
        <v>2</v>
      </c>
      <c r="G101" s="189">
        <f>G99+G100</f>
        <v>2</v>
      </c>
      <c r="H101" s="189">
        <f>H99+H100</f>
        <v>0</v>
      </c>
    </row>
    <row r="102" spans="1:8" x14ac:dyDescent="0.25">
      <c r="A102" s="57"/>
      <c r="B102" s="57"/>
      <c r="C102" s="139"/>
      <c r="D102" s="139"/>
      <c r="E102" s="139"/>
      <c r="F102" s="139"/>
      <c r="G102" s="140"/>
      <c r="H102" s="140"/>
    </row>
  </sheetData>
  <mergeCells count="8">
    <mergeCell ref="A79:H79"/>
    <mergeCell ref="A45:H45"/>
    <mergeCell ref="A46:H46"/>
    <mergeCell ref="A1:H1"/>
    <mergeCell ref="A2:H2"/>
    <mergeCell ref="A3:H3"/>
    <mergeCell ref="A47:H47"/>
    <mergeCell ref="A67:H67"/>
  </mergeCells>
  <pageMargins left="0.45" right="0.45" top="0.5" bottom="0.5" header="0.3" footer="0.3"/>
  <pageSetup scale="83" orientation="portrait" r:id="rId1"/>
  <rowBreaks count="1" manualBreakCount="1">
    <brk id="44" max="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65"/>
  <sheetViews>
    <sheetView topLeftCell="A29" zoomScaleNormal="100" workbookViewId="0">
      <selection activeCell="G44" sqref="G44"/>
    </sheetView>
  </sheetViews>
  <sheetFormatPr defaultRowHeight="15" x14ac:dyDescent="0.25"/>
  <cols>
    <col min="1" max="1" width="13.5703125" customWidth="1"/>
    <col min="2" max="2" width="29" customWidth="1"/>
    <col min="3" max="3" width="17.85546875" customWidth="1"/>
    <col min="6" max="6" width="10.42578125" bestFit="1" customWidth="1"/>
    <col min="7" max="8" width="10.28515625" bestFit="1" customWidth="1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57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</row>
    <row r="8" spans="1:8" ht="15.75" thickTop="1" x14ac:dyDescent="0.25">
      <c r="A8" s="3" t="s">
        <v>572</v>
      </c>
      <c r="B8" s="3" t="s">
        <v>283</v>
      </c>
      <c r="C8" s="8">
        <v>3123373</v>
      </c>
      <c r="D8" s="8">
        <v>3133082.1</v>
      </c>
      <c r="E8" s="8">
        <v>3361088</v>
      </c>
      <c r="F8" s="8">
        <v>1581209.17</v>
      </c>
      <c r="G8" s="8">
        <v>3335229</v>
      </c>
      <c r="H8" s="8">
        <v>3577151</v>
      </c>
    </row>
    <row r="9" spans="1:8" x14ac:dyDescent="0.25">
      <c r="A9" s="2" t="s">
        <v>573</v>
      </c>
      <c r="B9" s="2" t="s">
        <v>284</v>
      </c>
      <c r="C9" s="30">
        <v>400000</v>
      </c>
      <c r="D9" s="5">
        <v>499450.87</v>
      </c>
      <c r="E9" s="59">
        <v>200000</v>
      </c>
      <c r="F9" s="59">
        <v>102821.91</v>
      </c>
      <c r="G9" s="59">
        <v>200000</v>
      </c>
      <c r="H9" s="59">
        <v>200000</v>
      </c>
    </row>
    <row r="10" spans="1:8" x14ac:dyDescent="0.25">
      <c r="A10" s="2" t="s">
        <v>574</v>
      </c>
      <c r="B10" s="2" t="s">
        <v>436</v>
      </c>
      <c r="C10" s="30">
        <v>210600</v>
      </c>
      <c r="D10" s="5">
        <v>222042.33</v>
      </c>
      <c r="E10" s="59">
        <v>210600</v>
      </c>
      <c r="F10" s="59">
        <v>147837.64000000001</v>
      </c>
      <c r="G10" s="59">
        <v>210600</v>
      </c>
      <c r="H10" s="59">
        <v>220000</v>
      </c>
    </row>
    <row r="11" spans="1:8" x14ac:dyDescent="0.25">
      <c r="A11" s="2" t="s">
        <v>579</v>
      </c>
      <c r="B11" s="2" t="s">
        <v>580</v>
      </c>
      <c r="C11" s="30">
        <v>62400</v>
      </c>
      <c r="D11" s="5">
        <v>69779.759999999995</v>
      </c>
      <c r="E11" s="59">
        <v>59400</v>
      </c>
      <c r="F11" s="59">
        <v>36682.29</v>
      </c>
      <c r="G11" s="59">
        <v>59400</v>
      </c>
      <c r="H11" s="59">
        <v>60000</v>
      </c>
    </row>
    <row r="12" spans="1:8" x14ac:dyDescent="0.25">
      <c r="A12" s="2" t="s">
        <v>582</v>
      </c>
      <c r="B12" s="2" t="s">
        <v>290</v>
      </c>
      <c r="C12" s="30">
        <v>124772</v>
      </c>
      <c r="D12" s="5">
        <v>126597.11</v>
      </c>
      <c r="E12" s="59">
        <v>122860</v>
      </c>
      <c r="F12" s="59">
        <v>63896.76</v>
      </c>
      <c r="G12" s="59">
        <v>125659</v>
      </c>
      <c r="H12" s="59">
        <v>122730</v>
      </c>
    </row>
    <row r="13" spans="1:8" x14ac:dyDescent="0.25">
      <c r="A13" s="2" t="s">
        <v>575</v>
      </c>
      <c r="B13" s="2" t="s">
        <v>285</v>
      </c>
      <c r="C13" s="30">
        <v>35005</v>
      </c>
      <c r="D13" s="5">
        <v>35005</v>
      </c>
      <c r="E13" s="5">
        <v>31680</v>
      </c>
      <c r="F13" s="59">
        <v>33210</v>
      </c>
      <c r="G13" s="59">
        <v>33210</v>
      </c>
      <c r="H13" s="59">
        <v>31740</v>
      </c>
    </row>
    <row r="14" spans="1:8" hidden="1" x14ac:dyDescent="0.25">
      <c r="A14" s="2" t="s">
        <v>606</v>
      </c>
      <c r="B14" s="2" t="s">
        <v>547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</row>
    <row r="15" spans="1:8" x14ac:dyDescent="0.25">
      <c r="A15" s="2" t="s">
        <v>576</v>
      </c>
      <c r="B15" s="2" t="s">
        <v>286</v>
      </c>
      <c r="C15" s="30">
        <v>519586</v>
      </c>
      <c r="D15" s="5">
        <v>536800.78</v>
      </c>
      <c r="E15" s="59">
        <v>534120</v>
      </c>
      <c r="F15" s="59">
        <v>262813.53000000003</v>
      </c>
      <c r="G15" s="59">
        <v>531442</v>
      </c>
      <c r="H15" s="59">
        <v>566045</v>
      </c>
    </row>
    <row r="16" spans="1:8" x14ac:dyDescent="0.25">
      <c r="A16" s="2" t="s">
        <v>577</v>
      </c>
      <c r="B16" s="2" t="s">
        <v>287</v>
      </c>
      <c r="C16" s="30">
        <v>297505</v>
      </c>
      <c r="D16" s="5">
        <v>303928.83</v>
      </c>
      <c r="E16" s="59">
        <v>305095</v>
      </c>
      <c r="F16" s="59">
        <v>146915.06</v>
      </c>
      <c r="G16" s="59">
        <v>298896</v>
      </c>
      <c r="H16" s="59">
        <v>322671</v>
      </c>
    </row>
    <row r="17" spans="1:8" x14ac:dyDescent="0.25">
      <c r="A17" s="2" t="s">
        <v>581</v>
      </c>
      <c r="B17" s="2" t="s">
        <v>289</v>
      </c>
      <c r="C17" s="30">
        <v>112051</v>
      </c>
      <c r="D17" s="59">
        <v>110404.17</v>
      </c>
      <c r="E17" s="59">
        <v>76239</v>
      </c>
      <c r="F17" s="59">
        <v>48876.55</v>
      </c>
      <c r="G17" s="59">
        <v>87661</v>
      </c>
      <c r="H17" s="59">
        <v>46751</v>
      </c>
    </row>
    <row r="18" spans="1:8" x14ac:dyDescent="0.25">
      <c r="A18" s="2" t="s">
        <v>578</v>
      </c>
      <c r="B18" s="2" t="s">
        <v>288</v>
      </c>
      <c r="C18" s="30">
        <v>329373</v>
      </c>
      <c r="D18" s="5">
        <v>322295.57</v>
      </c>
      <c r="E18" s="59">
        <v>382498</v>
      </c>
      <c r="F18" s="59">
        <v>300073.98</v>
      </c>
      <c r="G18" s="59">
        <v>382498</v>
      </c>
      <c r="H18" s="59">
        <v>449022</v>
      </c>
    </row>
    <row r="19" spans="1:8" x14ac:dyDescent="0.25">
      <c r="A19" s="2" t="s">
        <v>605</v>
      </c>
      <c r="B19" s="2" t="s">
        <v>320</v>
      </c>
      <c r="C19" s="30">
        <v>6317</v>
      </c>
      <c r="D19" s="59">
        <v>6333.99</v>
      </c>
      <c r="E19" s="59">
        <v>6300</v>
      </c>
      <c r="F19" s="59">
        <v>3011.91</v>
      </c>
      <c r="G19" s="59">
        <v>6300</v>
      </c>
      <c r="H19" s="59">
        <v>6300</v>
      </c>
    </row>
    <row r="20" spans="1:8" x14ac:dyDescent="0.25">
      <c r="A20" s="9"/>
      <c r="B20" s="9" t="s">
        <v>89</v>
      </c>
      <c r="C20" s="10">
        <f>SUM(C8:C19)</f>
        <v>5220982</v>
      </c>
      <c r="D20" s="10">
        <f t="shared" ref="D20:H20" si="0">SUM(D8:D19)</f>
        <v>5365720.5100000007</v>
      </c>
      <c r="E20" s="10">
        <f t="shared" si="0"/>
        <v>5289880</v>
      </c>
      <c r="F20" s="10">
        <f t="shared" si="0"/>
        <v>2727348.8</v>
      </c>
      <c r="G20" s="10">
        <f>SUM(G8:G19)</f>
        <v>5270895</v>
      </c>
      <c r="H20" s="10">
        <f t="shared" si="0"/>
        <v>5602410</v>
      </c>
    </row>
    <row r="21" spans="1:8" s="57" customFormat="1" x14ac:dyDescent="0.25">
      <c r="A21" s="26" t="s">
        <v>895</v>
      </c>
      <c r="B21" s="26" t="s">
        <v>892</v>
      </c>
      <c r="C21" s="18">
        <v>0</v>
      </c>
      <c r="D21" s="18">
        <v>0</v>
      </c>
      <c r="E21" s="18">
        <v>0</v>
      </c>
      <c r="F21" s="18">
        <v>94.33</v>
      </c>
      <c r="G21" s="18">
        <v>0</v>
      </c>
      <c r="H21" s="18">
        <v>0</v>
      </c>
    </row>
    <row r="22" spans="1:8" x14ac:dyDescent="0.25">
      <c r="A22" s="2" t="s">
        <v>583</v>
      </c>
      <c r="B22" s="2" t="s">
        <v>292</v>
      </c>
      <c r="C22" s="30">
        <v>3500</v>
      </c>
      <c r="D22" s="59">
        <v>3810.87</v>
      </c>
      <c r="E22" s="59">
        <v>3500</v>
      </c>
      <c r="F22" s="59">
        <v>1998.49</v>
      </c>
      <c r="G22" s="59">
        <v>3500</v>
      </c>
      <c r="H22" s="59">
        <v>4000</v>
      </c>
    </row>
    <row r="23" spans="1:8" x14ac:dyDescent="0.25">
      <c r="A23" s="2" t="s">
        <v>584</v>
      </c>
      <c r="B23" s="2" t="s">
        <v>294</v>
      </c>
      <c r="C23" s="30">
        <v>200</v>
      </c>
      <c r="D23" s="53">
        <v>66</v>
      </c>
      <c r="E23" s="53">
        <v>200</v>
      </c>
      <c r="F23" s="5">
        <v>48.65</v>
      </c>
      <c r="G23" s="5">
        <v>70</v>
      </c>
      <c r="H23" s="59">
        <v>200</v>
      </c>
    </row>
    <row r="24" spans="1:8" x14ac:dyDescent="0.25">
      <c r="A24" s="2" t="s">
        <v>585</v>
      </c>
      <c r="B24" s="2" t="s">
        <v>512</v>
      </c>
      <c r="C24" s="30">
        <v>55000</v>
      </c>
      <c r="D24" s="59">
        <v>47356.88</v>
      </c>
      <c r="E24" s="59">
        <v>55000</v>
      </c>
      <c r="F24" s="59">
        <v>22032.92</v>
      </c>
      <c r="G24" s="59">
        <v>47000</v>
      </c>
      <c r="H24" s="59">
        <v>56500</v>
      </c>
    </row>
    <row r="25" spans="1:8" x14ac:dyDescent="0.25">
      <c r="A25" s="2" t="s">
        <v>586</v>
      </c>
      <c r="B25" s="2" t="s">
        <v>514</v>
      </c>
      <c r="C25" s="61">
        <v>41500</v>
      </c>
      <c r="D25" s="61">
        <v>42924.04</v>
      </c>
      <c r="E25" s="61">
        <v>43550</v>
      </c>
      <c r="F25" s="61">
        <v>11842.19</v>
      </c>
      <c r="G25" s="61">
        <v>43550</v>
      </c>
      <c r="H25" s="61">
        <v>44500</v>
      </c>
    </row>
    <row r="26" spans="1:8" x14ac:dyDescent="0.25">
      <c r="A26" s="2" t="s">
        <v>587</v>
      </c>
      <c r="B26" s="2" t="s">
        <v>387</v>
      </c>
      <c r="C26" s="30">
        <v>3500</v>
      </c>
      <c r="D26" s="59">
        <v>3494.31</v>
      </c>
      <c r="E26" s="5">
        <v>3500</v>
      </c>
      <c r="F26" s="5">
        <v>2101.71</v>
      </c>
      <c r="G26" s="5">
        <v>3500</v>
      </c>
      <c r="H26" s="59">
        <v>4500</v>
      </c>
    </row>
    <row r="27" spans="1:8" x14ac:dyDescent="0.25">
      <c r="A27" s="2" t="s">
        <v>588</v>
      </c>
      <c r="B27" s="2" t="s">
        <v>589</v>
      </c>
      <c r="C27" s="30">
        <v>4250</v>
      </c>
      <c r="D27" s="59">
        <v>4250</v>
      </c>
      <c r="E27" s="59">
        <v>4750</v>
      </c>
      <c r="F27" s="59">
        <v>3979.04</v>
      </c>
      <c r="G27" s="59">
        <v>5000</v>
      </c>
      <c r="H27" s="59">
        <v>5750</v>
      </c>
    </row>
    <row r="28" spans="1:8" s="51" customFormat="1" x14ac:dyDescent="0.25">
      <c r="A28" s="52" t="s">
        <v>590</v>
      </c>
      <c r="B28" s="52" t="s">
        <v>300</v>
      </c>
      <c r="C28" s="53">
        <v>1500</v>
      </c>
      <c r="D28" s="59">
        <v>2027.95</v>
      </c>
      <c r="E28" s="59">
        <v>1500</v>
      </c>
      <c r="F28" s="53">
        <v>1439.33</v>
      </c>
      <c r="G28" s="53">
        <v>2500</v>
      </c>
      <c r="H28" s="59">
        <v>3400</v>
      </c>
    </row>
    <row r="29" spans="1:8" x14ac:dyDescent="0.25">
      <c r="A29" s="9"/>
      <c r="B29" s="9" t="s">
        <v>88</v>
      </c>
      <c r="C29" s="10">
        <f t="shared" ref="C29:H29" si="1">SUM(C21:C28)</f>
        <v>109450</v>
      </c>
      <c r="D29" s="10">
        <f t="shared" si="1"/>
        <v>103930.05</v>
      </c>
      <c r="E29" s="10">
        <f t="shared" si="1"/>
        <v>112000</v>
      </c>
      <c r="F29" s="10">
        <f t="shared" si="1"/>
        <v>43536.66</v>
      </c>
      <c r="G29" s="10">
        <f>SUM(G21:G28)</f>
        <v>105120</v>
      </c>
      <c r="H29" s="10">
        <f t="shared" si="1"/>
        <v>118850</v>
      </c>
    </row>
    <row r="30" spans="1:8" x14ac:dyDescent="0.25">
      <c r="A30" s="2" t="s">
        <v>591</v>
      </c>
      <c r="B30" s="2" t="s">
        <v>392</v>
      </c>
      <c r="C30" s="30">
        <v>10490</v>
      </c>
      <c r="D30" s="59">
        <v>12211.28</v>
      </c>
      <c r="E30" s="59">
        <v>7800</v>
      </c>
      <c r="F30" s="53">
        <v>4888.33</v>
      </c>
      <c r="G30" s="53">
        <v>7800</v>
      </c>
      <c r="H30" s="59">
        <v>7800</v>
      </c>
    </row>
    <row r="31" spans="1:8" x14ac:dyDescent="0.25">
      <c r="A31" s="2" t="s">
        <v>592</v>
      </c>
      <c r="B31" s="2" t="s">
        <v>338</v>
      </c>
      <c r="C31" s="61">
        <v>8650</v>
      </c>
      <c r="D31" s="61">
        <f>8375.65+1153.12</f>
        <v>9528.77</v>
      </c>
      <c r="E31" s="61">
        <v>9150</v>
      </c>
      <c r="F31" s="61">
        <v>4744.3900000000003</v>
      </c>
      <c r="G31" s="61">
        <v>9150</v>
      </c>
      <c r="H31" s="61">
        <v>11000</v>
      </c>
    </row>
    <row r="32" spans="1:8" x14ac:dyDescent="0.25">
      <c r="A32" s="2" t="s">
        <v>593</v>
      </c>
      <c r="B32" s="2" t="s">
        <v>452</v>
      </c>
      <c r="C32" s="30">
        <v>45900</v>
      </c>
      <c r="D32" s="59">
        <v>103788.54</v>
      </c>
      <c r="E32" s="59">
        <v>46800</v>
      </c>
      <c r="F32" s="59">
        <v>20328.07</v>
      </c>
      <c r="G32" s="61">
        <v>71800</v>
      </c>
      <c r="H32" s="59">
        <v>48700</v>
      </c>
    </row>
    <row r="33" spans="1:8" s="57" customFormat="1" x14ac:dyDescent="0.25">
      <c r="A33" s="58" t="s">
        <v>594</v>
      </c>
      <c r="B33" s="58" t="s">
        <v>340</v>
      </c>
      <c r="C33" s="61">
        <v>12000</v>
      </c>
      <c r="D33" s="61">
        <v>11049.86</v>
      </c>
      <c r="E33" s="61">
        <v>18400</v>
      </c>
      <c r="F33" s="61">
        <v>7714.51</v>
      </c>
      <c r="G33" s="61">
        <v>18400</v>
      </c>
      <c r="H33" s="61">
        <v>29085</v>
      </c>
    </row>
    <row r="34" spans="1:8" x14ac:dyDescent="0.25">
      <c r="A34" s="9"/>
      <c r="B34" s="9" t="s">
        <v>87</v>
      </c>
      <c r="C34" s="10">
        <f>SUM(C30:C33)</f>
        <v>77040</v>
      </c>
      <c r="D34" s="10">
        <f t="shared" ref="D34:H34" si="2">SUM(D30:D33)</f>
        <v>136578.45000000001</v>
      </c>
      <c r="E34" s="10">
        <f t="shared" si="2"/>
        <v>82150</v>
      </c>
      <c r="F34" s="10">
        <f t="shared" si="2"/>
        <v>37675.300000000003</v>
      </c>
      <c r="G34" s="10">
        <f>SUM(G30:G33)</f>
        <v>107150</v>
      </c>
      <c r="H34" s="10">
        <f t="shared" si="2"/>
        <v>96585</v>
      </c>
    </row>
    <row r="35" spans="1:8" x14ac:dyDescent="0.25">
      <c r="A35" s="2" t="s">
        <v>595</v>
      </c>
      <c r="B35" s="2" t="s">
        <v>312</v>
      </c>
      <c r="C35" s="61">
        <v>11000</v>
      </c>
      <c r="D35" s="61">
        <v>12680.32</v>
      </c>
      <c r="E35" s="61">
        <v>11000</v>
      </c>
      <c r="F35" s="61">
        <v>7091.35</v>
      </c>
      <c r="G35" s="61">
        <v>12900</v>
      </c>
      <c r="H35" s="61">
        <v>12900</v>
      </c>
    </row>
    <row r="36" spans="1:8" x14ac:dyDescent="0.25">
      <c r="A36" s="2" t="s">
        <v>596</v>
      </c>
      <c r="B36" s="2" t="s">
        <v>313</v>
      </c>
      <c r="C36" s="61">
        <v>3300</v>
      </c>
      <c r="D36" s="61">
        <v>3536.81</v>
      </c>
      <c r="E36" s="61">
        <v>4000</v>
      </c>
      <c r="F36" s="61">
        <v>870.1</v>
      </c>
      <c r="G36" s="61">
        <v>4000</v>
      </c>
      <c r="H36" s="59">
        <v>4000</v>
      </c>
    </row>
    <row r="37" spans="1:8" x14ac:dyDescent="0.25">
      <c r="A37" s="2" t="s">
        <v>597</v>
      </c>
      <c r="B37" s="2" t="s">
        <v>314</v>
      </c>
      <c r="C37" s="61">
        <v>37606</v>
      </c>
      <c r="D37" s="61">
        <v>41818.199999999997</v>
      </c>
      <c r="E37" s="61">
        <v>39911</v>
      </c>
      <c r="F37" s="61">
        <v>24360.36</v>
      </c>
      <c r="G37" s="61">
        <v>41000</v>
      </c>
      <c r="H37" s="59">
        <v>43016</v>
      </c>
    </row>
    <row r="38" spans="1:8" x14ac:dyDescent="0.25">
      <c r="A38" s="2" t="s">
        <v>598</v>
      </c>
      <c r="B38" s="2" t="s">
        <v>315</v>
      </c>
      <c r="C38" s="61">
        <v>6500</v>
      </c>
      <c r="D38" s="61">
        <v>6569.29</v>
      </c>
      <c r="E38" s="61">
        <v>6500</v>
      </c>
      <c r="F38" s="61">
        <v>3067</v>
      </c>
      <c r="G38" s="61">
        <v>6500</v>
      </c>
      <c r="H38" s="59">
        <v>8000</v>
      </c>
    </row>
    <row r="39" spans="1:8" s="57" customFormat="1" x14ac:dyDescent="0.25">
      <c r="A39" s="58" t="s">
        <v>599</v>
      </c>
      <c r="B39" s="58" t="s">
        <v>316</v>
      </c>
      <c r="C39" s="61">
        <v>500</v>
      </c>
      <c r="D39" s="61">
        <v>299.99</v>
      </c>
      <c r="E39" s="61">
        <v>500</v>
      </c>
      <c r="F39" s="61">
        <v>0</v>
      </c>
      <c r="G39" s="61">
        <v>300</v>
      </c>
      <c r="H39" s="59">
        <v>500</v>
      </c>
    </row>
    <row r="40" spans="1:8" x14ac:dyDescent="0.25">
      <c r="A40" s="2" t="s">
        <v>600</v>
      </c>
      <c r="B40" s="2" t="s">
        <v>317</v>
      </c>
      <c r="C40" s="61">
        <v>35590</v>
      </c>
      <c r="D40" s="61">
        <v>37427.89</v>
      </c>
      <c r="E40" s="61">
        <v>32750</v>
      </c>
      <c r="F40" s="61">
        <v>16667.61</v>
      </c>
      <c r="G40" s="61">
        <v>37000</v>
      </c>
      <c r="H40" s="59">
        <v>37108</v>
      </c>
    </row>
    <row r="41" spans="1:8" x14ac:dyDescent="0.25">
      <c r="A41" s="2" t="s">
        <v>601</v>
      </c>
      <c r="B41" s="2" t="s">
        <v>396</v>
      </c>
      <c r="C41" s="61">
        <v>9178</v>
      </c>
      <c r="D41" s="61">
        <v>8516.7999999999993</v>
      </c>
      <c r="E41" s="61">
        <v>9270</v>
      </c>
      <c r="F41" s="61">
        <v>5886.61</v>
      </c>
      <c r="G41" s="61">
        <v>11553</v>
      </c>
      <c r="H41" s="61">
        <v>11553</v>
      </c>
    </row>
    <row r="42" spans="1:8" x14ac:dyDescent="0.25">
      <c r="A42" s="2" t="s">
        <v>602</v>
      </c>
      <c r="B42" s="2" t="s">
        <v>603</v>
      </c>
      <c r="C42" s="61">
        <v>2000</v>
      </c>
      <c r="D42" s="61">
        <v>1885.4</v>
      </c>
      <c r="E42" s="61">
        <v>2000</v>
      </c>
      <c r="F42" s="61">
        <v>0</v>
      </c>
      <c r="G42" s="61">
        <v>0</v>
      </c>
      <c r="H42" s="59">
        <v>1000</v>
      </c>
    </row>
    <row r="43" spans="1:8" x14ac:dyDescent="0.25">
      <c r="A43" s="2" t="s">
        <v>604</v>
      </c>
      <c r="B43" s="2" t="s">
        <v>554</v>
      </c>
      <c r="C43" s="61">
        <v>2500</v>
      </c>
      <c r="D43" s="61">
        <v>2316.84</v>
      </c>
      <c r="E43" s="61">
        <v>3400</v>
      </c>
      <c r="F43" s="61">
        <v>436.8</v>
      </c>
      <c r="G43" s="61">
        <v>3400</v>
      </c>
      <c r="H43" s="59">
        <v>4000</v>
      </c>
    </row>
    <row r="44" spans="1:8" x14ac:dyDescent="0.25">
      <c r="A44" s="2" t="s">
        <v>607</v>
      </c>
      <c r="B44" s="2" t="s">
        <v>462</v>
      </c>
      <c r="C44" s="61">
        <v>6182</v>
      </c>
      <c r="D44" s="61">
        <v>5980.15</v>
      </c>
      <c r="E44" s="61">
        <v>6244</v>
      </c>
      <c r="F44" s="61">
        <v>4110.28</v>
      </c>
      <c r="G44" s="61">
        <v>6224</v>
      </c>
      <c r="H44" s="61">
        <v>6532</v>
      </c>
    </row>
    <row r="45" spans="1:8" x14ac:dyDescent="0.25">
      <c r="A45" s="2" t="s">
        <v>608</v>
      </c>
      <c r="B45" s="54" t="s">
        <v>399</v>
      </c>
      <c r="C45" s="61">
        <v>3750</v>
      </c>
      <c r="D45" s="61">
        <v>3684</v>
      </c>
      <c r="E45" s="61">
        <v>3900</v>
      </c>
      <c r="F45" s="61">
        <v>1596.4</v>
      </c>
      <c r="G45" s="61">
        <v>3900</v>
      </c>
      <c r="H45" s="61">
        <v>3900</v>
      </c>
    </row>
    <row r="46" spans="1:8" x14ac:dyDescent="0.25">
      <c r="A46" s="2" t="s">
        <v>609</v>
      </c>
      <c r="B46" s="2" t="s">
        <v>401</v>
      </c>
      <c r="C46" s="61">
        <v>6095</v>
      </c>
      <c r="D46" s="61">
        <v>3907.7</v>
      </c>
      <c r="E46" s="61">
        <v>6278</v>
      </c>
      <c r="F46" s="61">
        <v>5641.27</v>
      </c>
      <c r="G46" s="61">
        <v>6278</v>
      </c>
      <c r="H46" s="61">
        <v>6700</v>
      </c>
    </row>
    <row r="47" spans="1:8" x14ac:dyDescent="0.25">
      <c r="A47" s="2" t="s">
        <v>610</v>
      </c>
      <c r="B47" s="2" t="s">
        <v>403</v>
      </c>
      <c r="C47" s="61">
        <v>1400</v>
      </c>
      <c r="D47" s="61">
        <v>732.24</v>
      </c>
      <c r="E47" s="61">
        <v>1400</v>
      </c>
      <c r="F47" s="61">
        <v>293.73</v>
      </c>
      <c r="G47" s="61">
        <v>900</v>
      </c>
      <c r="H47" s="61">
        <v>1400</v>
      </c>
    </row>
    <row r="48" spans="1:8" x14ac:dyDescent="0.25">
      <c r="A48" s="2" t="s">
        <v>611</v>
      </c>
      <c r="B48" s="2" t="s">
        <v>467</v>
      </c>
      <c r="C48" s="61">
        <v>60500</v>
      </c>
      <c r="D48" s="61">
        <v>60453.45</v>
      </c>
      <c r="E48" s="61">
        <v>58500</v>
      </c>
      <c r="F48" s="61">
        <v>33666.25</v>
      </c>
      <c r="G48" s="61">
        <v>58500</v>
      </c>
      <c r="H48" s="59">
        <v>74500</v>
      </c>
    </row>
    <row r="49" spans="1:8" s="57" customFormat="1" x14ac:dyDescent="0.25">
      <c r="A49" s="58" t="s">
        <v>857</v>
      </c>
      <c r="B49" s="58" t="s">
        <v>469</v>
      </c>
      <c r="C49" s="61">
        <v>3000</v>
      </c>
      <c r="D49" s="61">
        <v>2856</v>
      </c>
      <c r="E49" s="61">
        <v>3000</v>
      </c>
      <c r="F49" s="61">
        <v>1190</v>
      </c>
      <c r="G49" s="61">
        <v>3000</v>
      </c>
      <c r="H49" s="59">
        <v>3500</v>
      </c>
    </row>
    <row r="50" spans="1:8" x14ac:dyDescent="0.25">
      <c r="A50" s="2" t="s">
        <v>612</v>
      </c>
      <c r="B50" s="2" t="s">
        <v>322</v>
      </c>
      <c r="C50" s="61">
        <v>2000</v>
      </c>
      <c r="D50" s="61">
        <v>2322.9499999999998</v>
      </c>
      <c r="E50" s="61">
        <v>2000</v>
      </c>
      <c r="F50" s="61">
        <v>335.04</v>
      </c>
      <c r="G50" s="61">
        <v>3000</v>
      </c>
      <c r="H50" s="59">
        <v>3900</v>
      </c>
    </row>
    <row r="51" spans="1:8" x14ac:dyDescent="0.25">
      <c r="A51" s="9"/>
      <c r="B51" s="9" t="s">
        <v>86</v>
      </c>
      <c r="C51" s="10">
        <f>SUM(C35:C50)</f>
        <v>191101</v>
      </c>
      <c r="D51" s="10">
        <f t="shared" ref="D51:H51" si="3">SUM(D35:D50)</f>
        <v>194988.03</v>
      </c>
      <c r="E51" s="10">
        <f t="shared" si="3"/>
        <v>190653</v>
      </c>
      <c r="F51" s="10">
        <f t="shared" si="3"/>
        <v>105212.79999999999</v>
      </c>
      <c r="G51" s="10">
        <f>SUM(G35:G50)</f>
        <v>198455</v>
      </c>
      <c r="H51" s="10">
        <f t="shared" si="3"/>
        <v>222509</v>
      </c>
    </row>
    <row r="52" spans="1:8" s="51" customFormat="1" x14ac:dyDescent="0.25">
      <c r="A52" s="52" t="s">
        <v>615</v>
      </c>
      <c r="B52" s="52" t="s">
        <v>555</v>
      </c>
      <c r="C52" s="53">
        <v>3000</v>
      </c>
      <c r="D52" s="53">
        <v>2963.32</v>
      </c>
      <c r="E52" s="53">
        <v>3000</v>
      </c>
      <c r="F52" s="53">
        <v>0</v>
      </c>
      <c r="G52" s="53">
        <v>3000</v>
      </c>
      <c r="H52" s="59">
        <v>4900</v>
      </c>
    </row>
    <row r="53" spans="1:8" x14ac:dyDescent="0.25">
      <c r="A53" s="2" t="s">
        <v>613</v>
      </c>
      <c r="B53" s="2" t="s">
        <v>614</v>
      </c>
      <c r="C53" s="30">
        <v>3000</v>
      </c>
      <c r="D53" s="59">
        <v>2996.94</v>
      </c>
      <c r="E53" s="59">
        <v>3000</v>
      </c>
      <c r="F53" s="59">
        <v>1342.2</v>
      </c>
      <c r="G53" s="59">
        <v>3000</v>
      </c>
      <c r="H53" s="59">
        <v>3500</v>
      </c>
    </row>
    <row r="54" spans="1:8" x14ac:dyDescent="0.25">
      <c r="A54" s="9"/>
      <c r="B54" s="9" t="s">
        <v>83</v>
      </c>
      <c r="C54" s="10">
        <f>SUM(C52:C53)</f>
        <v>6000</v>
      </c>
      <c r="D54" s="10">
        <f t="shared" ref="D54:H54" si="4">SUM(D52:D53)</f>
        <v>5960.26</v>
      </c>
      <c r="E54" s="10">
        <f t="shared" si="4"/>
        <v>6000</v>
      </c>
      <c r="F54" s="10">
        <f t="shared" si="4"/>
        <v>1342.2</v>
      </c>
      <c r="G54" s="10">
        <f>SUM(G52:G53)</f>
        <v>6000</v>
      </c>
      <c r="H54" s="10">
        <f t="shared" si="4"/>
        <v>8400</v>
      </c>
    </row>
    <row r="55" spans="1:8" s="57" customFormat="1" x14ac:dyDescent="0.25">
      <c r="A55" s="26" t="s">
        <v>1160</v>
      </c>
      <c r="B55" s="26" t="s">
        <v>1161</v>
      </c>
      <c r="C55" s="18">
        <v>0</v>
      </c>
      <c r="D55" s="18">
        <v>619252.30000000005</v>
      </c>
      <c r="E55" s="18">
        <v>0</v>
      </c>
      <c r="F55" s="18">
        <v>0</v>
      </c>
      <c r="G55" s="18">
        <v>0</v>
      </c>
      <c r="H55" s="18">
        <v>0</v>
      </c>
    </row>
    <row r="56" spans="1:8" x14ac:dyDescent="0.25">
      <c r="A56" s="2" t="s">
        <v>616</v>
      </c>
      <c r="B56" s="2" t="s">
        <v>557</v>
      </c>
      <c r="C56" s="29">
        <v>50000</v>
      </c>
      <c r="D56" s="29">
        <v>51147.91</v>
      </c>
      <c r="E56" s="29">
        <v>14000</v>
      </c>
      <c r="F56" s="29">
        <v>0</v>
      </c>
      <c r="G56" s="29">
        <v>14000</v>
      </c>
      <c r="H56" s="29">
        <v>0</v>
      </c>
    </row>
    <row r="57" spans="1:8" x14ac:dyDescent="0.25">
      <c r="A57" s="2" t="s">
        <v>617</v>
      </c>
      <c r="B57" s="2" t="s">
        <v>558</v>
      </c>
      <c r="C57" s="61">
        <v>74000</v>
      </c>
      <c r="D57" s="61">
        <v>66645.899999999994</v>
      </c>
      <c r="E57" s="61">
        <v>0</v>
      </c>
      <c r="F57" s="29">
        <v>0</v>
      </c>
      <c r="G57" s="29">
        <v>0</v>
      </c>
      <c r="H57" s="61">
        <v>0</v>
      </c>
    </row>
    <row r="58" spans="1:8" ht="15.75" thickBot="1" x14ac:dyDescent="0.3">
      <c r="A58" s="11"/>
      <c r="B58" s="11" t="s">
        <v>84</v>
      </c>
      <c r="C58" s="12">
        <f>SUM(C55:C57)</f>
        <v>124000</v>
      </c>
      <c r="D58" s="12">
        <f t="shared" ref="D58:H58" si="5">SUM(D55:D57)</f>
        <v>737046.1100000001</v>
      </c>
      <c r="E58" s="12">
        <f t="shared" si="5"/>
        <v>14000</v>
      </c>
      <c r="F58" s="12">
        <f t="shared" si="5"/>
        <v>0</v>
      </c>
      <c r="G58" s="12">
        <f>SUM(G55:G57)</f>
        <v>14000</v>
      </c>
      <c r="H58" s="12">
        <f t="shared" si="5"/>
        <v>0</v>
      </c>
    </row>
    <row r="59" spans="1:8" ht="16.5" thickTop="1" thickBot="1" x14ac:dyDescent="0.3">
      <c r="A59" s="4"/>
      <c r="B59" s="4" t="s">
        <v>58</v>
      </c>
      <c r="C59" s="6">
        <f>SUM(C8:C58)/2</f>
        <v>5728573</v>
      </c>
      <c r="D59" s="6">
        <f t="shared" ref="D59:H59" si="6">SUM(D8:D58)/2</f>
        <v>6544223.4099999983</v>
      </c>
      <c r="E59" s="6">
        <f t="shared" si="6"/>
        <v>5694683</v>
      </c>
      <c r="F59" s="6">
        <f t="shared" si="6"/>
        <v>2915115.7600000007</v>
      </c>
      <c r="G59" s="6">
        <f>SUM(G8:G58)/2</f>
        <v>5701620</v>
      </c>
      <c r="H59" s="6">
        <f t="shared" si="6"/>
        <v>6048754</v>
      </c>
    </row>
    <row r="60" spans="1:8" ht="15.75" thickTop="1" x14ac:dyDescent="0.25"/>
    <row r="63" spans="1:8" x14ac:dyDescent="0.25">
      <c r="A63" s="241" t="s">
        <v>0</v>
      </c>
      <c r="B63" s="241"/>
      <c r="C63" s="241"/>
      <c r="D63" s="241"/>
      <c r="E63" s="241"/>
      <c r="F63" s="241"/>
      <c r="G63" s="241"/>
      <c r="H63" s="241"/>
    </row>
    <row r="64" spans="1:8" x14ac:dyDescent="0.25">
      <c r="A64" s="241" t="str">
        <f>A2</f>
        <v>BUDGET 2025-2026</v>
      </c>
      <c r="B64" s="241"/>
      <c r="C64" s="241"/>
      <c r="D64" s="241"/>
      <c r="E64" s="241"/>
      <c r="F64" s="241"/>
      <c r="G64" s="241"/>
      <c r="H64" s="241"/>
    </row>
    <row r="65" spans="1:8" x14ac:dyDescent="0.25">
      <c r="A65" s="241" t="s">
        <v>1075</v>
      </c>
      <c r="B65" s="241"/>
      <c r="C65" s="241"/>
      <c r="D65" s="241"/>
      <c r="E65" s="241"/>
      <c r="F65" s="241"/>
      <c r="G65" s="241"/>
      <c r="H65" s="241"/>
    </row>
    <row r="66" spans="1:8" x14ac:dyDescent="0.25">
      <c r="A66" s="66"/>
      <c r="B66" s="66"/>
      <c r="C66" s="92"/>
      <c r="D66" s="92"/>
      <c r="E66" s="92"/>
      <c r="F66" s="92"/>
      <c r="G66" s="93"/>
      <c r="H66" s="93"/>
    </row>
    <row r="67" spans="1:8" x14ac:dyDescent="0.25">
      <c r="A67" s="66"/>
      <c r="B67" s="66"/>
      <c r="C67" s="92"/>
      <c r="D67" s="92"/>
      <c r="E67" s="92"/>
      <c r="F67" s="92"/>
      <c r="G67" s="93"/>
      <c r="H67" s="93"/>
    </row>
    <row r="68" spans="1:8" x14ac:dyDescent="0.25">
      <c r="A68" s="66"/>
      <c r="B68" s="66"/>
      <c r="C68" s="92"/>
      <c r="D68" s="92"/>
      <c r="E68" s="92"/>
      <c r="F68" s="92"/>
      <c r="G68" s="93"/>
      <c r="H68" s="93"/>
    </row>
    <row r="69" spans="1:8" x14ac:dyDescent="0.25">
      <c r="A69" s="66"/>
      <c r="B69" s="66"/>
      <c r="C69" s="92"/>
      <c r="D69" s="92"/>
      <c r="E69" s="92"/>
      <c r="F69" s="92"/>
      <c r="G69" s="93"/>
      <c r="H69" s="93"/>
    </row>
    <row r="70" spans="1:8" x14ac:dyDescent="0.25">
      <c r="A70" s="66"/>
      <c r="B70" s="66"/>
      <c r="C70" s="92"/>
      <c r="D70" s="92"/>
      <c r="E70" s="92"/>
      <c r="F70" s="92"/>
      <c r="G70" s="93"/>
      <c r="H70" s="93"/>
    </row>
    <row r="71" spans="1:8" x14ac:dyDescent="0.25">
      <c r="A71" s="66"/>
      <c r="B71" s="66"/>
      <c r="C71" s="92"/>
      <c r="D71" s="92"/>
      <c r="E71" s="92"/>
      <c r="F71" s="92"/>
      <c r="G71" s="93"/>
      <c r="H71" s="93"/>
    </row>
    <row r="72" spans="1:8" x14ac:dyDescent="0.25">
      <c r="A72" s="66"/>
      <c r="B72" s="66"/>
      <c r="C72" s="92"/>
      <c r="D72" s="92"/>
      <c r="E72" s="92"/>
      <c r="F72" s="92"/>
      <c r="G72" s="93"/>
      <c r="H72" s="93"/>
    </row>
    <row r="73" spans="1:8" x14ac:dyDescent="0.25">
      <c r="A73" s="66"/>
      <c r="B73" s="66"/>
      <c r="C73" s="92"/>
      <c r="D73" s="92"/>
      <c r="E73" s="92"/>
      <c r="F73" s="92"/>
      <c r="G73" s="93"/>
      <c r="H73" s="93"/>
    </row>
    <row r="74" spans="1:8" x14ac:dyDescent="0.25">
      <c r="A74" s="66"/>
      <c r="B74" s="66"/>
      <c r="C74" s="92"/>
      <c r="D74" s="92"/>
      <c r="E74" s="92"/>
      <c r="F74" s="92"/>
      <c r="G74" s="93"/>
      <c r="H74" s="93"/>
    </row>
    <row r="75" spans="1:8" x14ac:dyDescent="0.25">
      <c r="A75" s="66"/>
      <c r="B75" s="66"/>
      <c r="C75" s="92"/>
      <c r="D75" s="92"/>
      <c r="E75" s="92"/>
      <c r="F75" s="92"/>
      <c r="G75" s="93"/>
      <c r="H75" s="93"/>
    </row>
    <row r="76" spans="1:8" x14ac:dyDescent="0.25">
      <c r="A76" s="66"/>
      <c r="B76" s="66"/>
      <c r="C76" s="92"/>
      <c r="D76" s="92"/>
      <c r="E76" s="92"/>
      <c r="F76" s="92"/>
      <c r="G76" s="93"/>
      <c r="H76" s="93"/>
    </row>
    <row r="77" spans="1:8" x14ac:dyDescent="0.25">
      <c r="A77" s="66"/>
      <c r="B77" s="66"/>
      <c r="C77" s="92"/>
      <c r="D77" s="92"/>
      <c r="E77" s="92"/>
      <c r="F77" s="92"/>
      <c r="G77" s="93"/>
      <c r="H77" s="93"/>
    </row>
    <row r="78" spans="1:8" x14ac:dyDescent="0.25">
      <c r="A78" s="66"/>
      <c r="B78" s="66"/>
      <c r="C78" s="92"/>
      <c r="D78" s="92"/>
      <c r="E78" s="92"/>
      <c r="F78" s="92"/>
      <c r="G78" s="93"/>
      <c r="H78" s="93"/>
    </row>
    <row r="79" spans="1:8" x14ac:dyDescent="0.25">
      <c r="A79" s="66"/>
      <c r="B79" s="66"/>
      <c r="C79" s="92"/>
      <c r="D79" s="92"/>
      <c r="E79" s="92"/>
      <c r="F79" s="92"/>
      <c r="G79" s="93"/>
      <c r="H79" s="93"/>
    </row>
    <row r="80" spans="1:8" x14ac:dyDescent="0.25">
      <c r="A80" s="66"/>
      <c r="B80" s="66"/>
      <c r="C80" s="92"/>
      <c r="D80" s="92"/>
      <c r="E80" s="92"/>
      <c r="F80" s="92"/>
      <c r="G80" s="93"/>
      <c r="H80" s="93"/>
    </row>
    <row r="81" spans="1:8" x14ac:dyDescent="0.25">
      <c r="A81" s="66"/>
      <c r="B81" s="66"/>
      <c r="C81" s="92"/>
      <c r="D81" s="92"/>
      <c r="E81" s="92"/>
      <c r="F81" s="92"/>
      <c r="G81" s="93"/>
      <c r="H81" s="93"/>
    </row>
    <row r="82" spans="1:8" x14ac:dyDescent="0.25">
      <c r="A82" s="66"/>
      <c r="B82" s="66"/>
      <c r="C82" s="92"/>
      <c r="D82" s="92"/>
      <c r="E82" s="92"/>
      <c r="F82" s="92"/>
      <c r="G82" s="93"/>
      <c r="H82" s="93"/>
    </row>
    <row r="83" spans="1:8" x14ac:dyDescent="0.25">
      <c r="A83" s="66"/>
      <c r="B83" s="66"/>
      <c r="C83" s="92"/>
      <c r="D83" s="92"/>
      <c r="E83" s="92"/>
      <c r="F83" s="92"/>
      <c r="G83" s="93"/>
      <c r="H83" s="93"/>
    </row>
    <row r="84" spans="1:8" x14ac:dyDescent="0.25">
      <c r="A84" s="66"/>
      <c r="B84" s="66"/>
      <c r="C84" s="92"/>
      <c r="D84" s="92"/>
      <c r="E84" s="92"/>
      <c r="F84" s="92"/>
      <c r="G84" s="93"/>
      <c r="H84" s="93"/>
    </row>
    <row r="85" spans="1:8" x14ac:dyDescent="0.25">
      <c r="A85" s="66"/>
      <c r="B85" s="66"/>
      <c r="C85" s="92"/>
      <c r="D85" s="92"/>
      <c r="E85" s="92"/>
      <c r="F85" s="92"/>
      <c r="G85" s="93"/>
      <c r="H85" s="93"/>
    </row>
    <row r="86" spans="1:8" x14ac:dyDescent="0.25">
      <c r="A86" s="66"/>
      <c r="B86" s="66"/>
      <c r="C86" s="92"/>
      <c r="D86" s="92"/>
      <c r="E86" s="92"/>
      <c r="F86" s="92"/>
      <c r="G86" s="93"/>
      <c r="H86" s="93"/>
    </row>
    <row r="87" spans="1:8" ht="15.75" thickBot="1" x14ac:dyDescent="0.3">
      <c r="A87" s="66"/>
      <c r="B87" s="66"/>
      <c r="C87" s="92"/>
      <c r="D87" s="92"/>
      <c r="E87" s="92"/>
      <c r="F87" s="92"/>
      <c r="G87" s="93"/>
      <c r="H87" s="93"/>
    </row>
    <row r="88" spans="1:8" ht="16.5" thickTop="1" thickBot="1" x14ac:dyDescent="0.3">
      <c r="A88" s="238" t="s">
        <v>939</v>
      </c>
      <c r="B88" s="239"/>
      <c r="C88" s="239"/>
      <c r="D88" s="239"/>
      <c r="E88" s="239"/>
      <c r="F88" s="239"/>
      <c r="G88" s="239"/>
      <c r="H88" s="240"/>
    </row>
    <row r="89" spans="1:8" ht="15.75" thickTop="1" x14ac:dyDescent="0.25">
      <c r="A89" s="66"/>
      <c r="B89" s="96"/>
      <c r="C89" s="101" t="str">
        <f t="shared" ref="C89:H90" si="7">C5</f>
        <v>2023-2024</v>
      </c>
      <c r="D89" s="101" t="str">
        <f t="shared" si="7"/>
        <v>2023-2024</v>
      </c>
      <c r="E89" s="101" t="str">
        <f t="shared" si="7"/>
        <v>2024-2025</v>
      </c>
      <c r="F89" s="101" t="str">
        <f t="shared" si="7"/>
        <v>2024-2025</v>
      </c>
      <c r="G89" s="101" t="str">
        <f t="shared" si="7"/>
        <v>2024-2025</v>
      </c>
      <c r="H89" s="101" t="str">
        <f t="shared" si="7"/>
        <v>2025-26</v>
      </c>
    </row>
    <row r="90" spans="1:8" x14ac:dyDescent="0.25">
      <c r="A90" s="66"/>
      <c r="B90" s="96"/>
      <c r="C90" s="101" t="str">
        <f t="shared" si="7"/>
        <v>REVISED</v>
      </c>
      <c r="D90" s="101" t="str">
        <f t="shared" si="7"/>
        <v>ACTUAL</v>
      </c>
      <c r="E90" s="101" t="str">
        <f t="shared" si="7"/>
        <v>ADOPTED</v>
      </c>
      <c r="F90" s="101" t="str">
        <f t="shared" si="7"/>
        <v>ACTUAL</v>
      </c>
      <c r="G90" s="101" t="str">
        <f t="shared" si="7"/>
        <v>REVISED</v>
      </c>
      <c r="H90" s="101" t="str">
        <f t="shared" si="7"/>
        <v>PROPOSED</v>
      </c>
    </row>
    <row r="91" spans="1:8" ht="15.75" thickBot="1" x14ac:dyDescent="0.3">
      <c r="A91" s="66"/>
      <c r="B91" s="175" t="s">
        <v>940</v>
      </c>
      <c r="C91" s="129"/>
      <c r="D91" s="129"/>
      <c r="E91" s="129" t="str">
        <f>E7</f>
        <v>BUDGET</v>
      </c>
      <c r="F91" s="129" t="str">
        <f>F7</f>
        <v>SIX MONTHS</v>
      </c>
      <c r="G91" s="129" t="str">
        <f>G7</f>
        <v>BUDGET</v>
      </c>
      <c r="H91" s="129" t="str">
        <f>H7</f>
        <v>BUDGET</v>
      </c>
    </row>
    <row r="92" spans="1:8" ht="15.75" thickTop="1" x14ac:dyDescent="0.25">
      <c r="A92" s="66"/>
      <c r="B92" s="66" t="s">
        <v>941</v>
      </c>
      <c r="C92" s="65">
        <f>C20</f>
        <v>5220982</v>
      </c>
      <c r="D92" s="65">
        <f t="shared" ref="D92:H92" si="8">D20</f>
        <v>5365720.5100000007</v>
      </c>
      <c r="E92" s="65">
        <f t="shared" si="8"/>
        <v>5289880</v>
      </c>
      <c r="F92" s="65">
        <f t="shared" si="8"/>
        <v>2727348.8</v>
      </c>
      <c r="G92" s="65">
        <f t="shared" si="8"/>
        <v>5270895</v>
      </c>
      <c r="H92" s="65">
        <f t="shared" si="8"/>
        <v>5602410</v>
      </c>
    </row>
    <row r="93" spans="1:8" x14ac:dyDescent="0.25">
      <c r="A93" s="66"/>
      <c r="B93" s="66" t="s">
        <v>79</v>
      </c>
      <c r="C93" s="65">
        <f>C29</f>
        <v>109450</v>
      </c>
      <c r="D93" s="65">
        <f t="shared" ref="D93:H93" si="9">D29</f>
        <v>103930.05</v>
      </c>
      <c r="E93" s="65">
        <f t="shared" si="9"/>
        <v>112000</v>
      </c>
      <c r="F93" s="65">
        <f t="shared" si="9"/>
        <v>43536.66</v>
      </c>
      <c r="G93" s="65">
        <f t="shared" si="9"/>
        <v>105120</v>
      </c>
      <c r="H93" s="65">
        <f t="shared" si="9"/>
        <v>118850</v>
      </c>
    </row>
    <row r="94" spans="1:8" x14ac:dyDescent="0.25">
      <c r="A94" s="66"/>
      <c r="B94" s="66" t="s">
        <v>80</v>
      </c>
      <c r="C94" s="65">
        <f>C34</f>
        <v>77040</v>
      </c>
      <c r="D94" s="65">
        <f t="shared" ref="D94:H94" si="10">D34</f>
        <v>136578.45000000001</v>
      </c>
      <c r="E94" s="65">
        <f t="shared" si="10"/>
        <v>82150</v>
      </c>
      <c r="F94" s="65">
        <f t="shared" si="10"/>
        <v>37675.300000000003</v>
      </c>
      <c r="G94" s="65">
        <f t="shared" si="10"/>
        <v>107150</v>
      </c>
      <c r="H94" s="65">
        <f t="shared" si="10"/>
        <v>96585</v>
      </c>
    </row>
    <row r="95" spans="1:8" x14ac:dyDescent="0.25">
      <c r="A95" s="66"/>
      <c r="B95" s="66" t="s">
        <v>81</v>
      </c>
      <c r="C95" s="65">
        <f>C51</f>
        <v>191101</v>
      </c>
      <c r="D95" s="65">
        <f t="shared" ref="D95:H95" si="11">D51</f>
        <v>194988.03</v>
      </c>
      <c r="E95" s="65">
        <f t="shared" si="11"/>
        <v>190653</v>
      </c>
      <c r="F95" s="65">
        <f t="shared" si="11"/>
        <v>105212.79999999999</v>
      </c>
      <c r="G95" s="65">
        <f t="shared" si="11"/>
        <v>198455</v>
      </c>
      <c r="H95" s="65">
        <f t="shared" si="11"/>
        <v>222509</v>
      </c>
    </row>
    <row r="96" spans="1:8" x14ac:dyDescent="0.25">
      <c r="A96" s="66"/>
      <c r="B96" s="66" t="s">
        <v>1076</v>
      </c>
      <c r="C96" s="65">
        <f>C54</f>
        <v>6000</v>
      </c>
      <c r="D96" s="65">
        <f t="shared" ref="D96:H96" si="12">D54</f>
        <v>5960.26</v>
      </c>
      <c r="E96" s="65">
        <f t="shared" si="12"/>
        <v>6000</v>
      </c>
      <c r="F96" s="65">
        <f t="shared" si="12"/>
        <v>1342.2</v>
      </c>
      <c r="G96" s="65">
        <f t="shared" si="12"/>
        <v>6000</v>
      </c>
      <c r="H96" s="65">
        <f t="shared" si="12"/>
        <v>8400</v>
      </c>
    </row>
    <row r="97" spans="1:8" ht="15.75" thickBot="1" x14ac:dyDescent="0.3">
      <c r="A97" s="66"/>
      <c r="B97" s="148" t="s">
        <v>965</v>
      </c>
      <c r="C97" s="65">
        <f>C58</f>
        <v>124000</v>
      </c>
      <c r="D97" s="65">
        <f t="shared" ref="D97:H97" si="13">D58</f>
        <v>737046.1100000001</v>
      </c>
      <c r="E97" s="65">
        <f t="shared" si="13"/>
        <v>14000</v>
      </c>
      <c r="F97" s="65">
        <f t="shared" si="13"/>
        <v>0</v>
      </c>
      <c r="G97" s="65">
        <f t="shared" si="13"/>
        <v>14000</v>
      </c>
      <c r="H97" s="65">
        <f t="shared" si="13"/>
        <v>0</v>
      </c>
    </row>
    <row r="98" spans="1:8" ht="16.5" thickTop="1" thickBot="1" x14ac:dyDescent="0.3">
      <c r="A98" s="66"/>
      <c r="B98" s="98" t="s">
        <v>78</v>
      </c>
      <c r="C98" s="130">
        <f t="shared" ref="C98:H98" si="14">SUM(C92:C97)</f>
        <v>5728573</v>
      </c>
      <c r="D98" s="130">
        <f t="shared" si="14"/>
        <v>6544223.4100000011</v>
      </c>
      <c r="E98" s="130">
        <f t="shared" si="14"/>
        <v>5694683</v>
      </c>
      <c r="F98" s="130">
        <f t="shared" si="14"/>
        <v>2915115.76</v>
      </c>
      <c r="G98" s="130">
        <f t="shared" si="14"/>
        <v>5701620</v>
      </c>
      <c r="H98" s="130">
        <f t="shared" si="14"/>
        <v>6048754</v>
      </c>
    </row>
    <row r="99" spans="1:8" ht="15.75" thickTop="1" x14ac:dyDescent="0.25">
      <c r="A99" s="66"/>
      <c r="B99" s="66"/>
      <c r="C99" s="92"/>
      <c r="D99" s="92"/>
      <c r="E99" s="92"/>
      <c r="F99" s="92"/>
      <c r="G99" s="92"/>
      <c r="H99" s="92"/>
    </row>
    <row r="100" spans="1:8" x14ac:dyDescent="0.25">
      <c r="A100" s="66"/>
      <c r="B100" s="66" t="s">
        <v>1077</v>
      </c>
      <c r="C100" s="92"/>
      <c r="D100" s="92"/>
      <c r="E100" s="92"/>
      <c r="F100" s="92"/>
      <c r="G100" s="92"/>
      <c r="H100" s="92"/>
    </row>
    <row r="101" spans="1:8" x14ac:dyDescent="0.25">
      <c r="A101" s="66"/>
      <c r="B101" s="66"/>
      <c r="C101" s="92"/>
      <c r="D101" s="92"/>
      <c r="E101" s="92"/>
      <c r="F101" s="92"/>
      <c r="G101" s="92"/>
      <c r="H101" s="92"/>
    </row>
    <row r="102" spans="1:8" x14ac:dyDescent="0.25">
      <c r="A102" s="66"/>
      <c r="B102" s="66"/>
      <c r="C102" s="92"/>
      <c r="D102" s="92"/>
      <c r="E102" s="92"/>
      <c r="F102" s="92"/>
      <c r="G102" s="92"/>
      <c r="H102" s="92"/>
    </row>
    <row r="103" spans="1:8" x14ac:dyDescent="0.25">
      <c r="A103" s="66"/>
      <c r="B103" s="66"/>
      <c r="C103" s="92"/>
      <c r="D103" s="92"/>
      <c r="E103" s="92"/>
      <c r="F103" s="92"/>
      <c r="G103" s="92"/>
      <c r="H103" s="92"/>
    </row>
    <row r="104" spans="1:8" x14ac:dyDescent="0.25">
      <c r="A104" s="66"/>
      <c r="B104" s="66"/>
      <c r="C104" s="92"/>
      <c r="D104" s="92"/>
      <c r="E104" s="92"/>
      <c r="F104" s="92"/>
      <c r="G104" s="92"/>
      <c r="H104" s="92"/>
    </row>
    <row r="105" spans="1:8" x14ac:dyDescent="0.25">
      <c r="A105" s="66"/>
      <c r="B105" s="66"/>
      <c r="C105" s="92"/>
      <c r="D105" s="92"/>
      <c r="E105" s="92"/>
      <c r="F105" s="92"/>
      <c r="G105" s="92"/>
      <c r="H105" s="92"/>
    </row>
    <row r="106" spans="1:8" x14ac:dyDescent="0.25">
      <c r="A106" s="66"/>
      <c r="B106" s="66"/>
      <c r="C106" s="92"/>
      <c r="D106" s="92"/>
      <c r="E106" s="92"/>
      <c r="F106" s="92"/>
      <c r="G106" s="92"/>
      <c r="H106" s="92"/>
    </row>
    <row r="107" spans="1:8" x14ac:dyDescent="0.25">
      <c r="A107" s="66"/>
      <c r="B107" s="66"/>
      <c r="C107" s="92"/>
      <c r="D107" s="92"/>
      <c r="E107" s="92"/>
      <c r="F107" s="92"/>
      <c r="G107" s="92"/>
      <c r="H107" s="92"/>
    </row>
    <row r="108" spans="1:8" x14ac:dyDescent="0.25">
      <c r="A108" s="66"/>
      <c r="B108" s="66"/>
      <c r="C108" s="92"/>
      <c r="D108" s="92"/>
      <c r="E108" s="92"/>
      <c r="F108" s="92"/>
      <c r="G108" s="92"/>
      <c r="H108" s="92"/>
    </row>
    <row r="109" spans="1:8" x14ac:dyDescent="0.25">
      <c r="A109" s="66"/>
      <c r="B109" s="66"/>
      <c r="C109" s="92"/>
      <c r="D109" s="92"/>
      <c r="E109" s="92"/>
      <c r="F109" s="92"/>
      <c r="G109" s="92"/>
      <c r="H109" s="92"/>
    </row>
    <row r="110" spans="1:8" x14ac:dyDescent="0.25">
      <c r="A110" s="241" t="s">
        <v>0</v>
      </c>
      <c r="B110" s="241"/>
      <c r="C110" s="241"/>
      <c r="D110" s="241"/>
      <c r="E110" s="241"/>
      <c r="F110" s="241"/>
      <c r="G110" s="241"/>
      <c r="H110" s="241"/>
    </row>
    <row r="111" spans="1:8" x14ac:dyDescent="0.25">
      <c r="A111" s="241" t="str">
        <f>A2</f>
        <v>BUDGET 2025-2026</v>
      </c>
      <c r="B111" s="241"/>
      <c r="C111" s="241"/>
      <c r="D111" s="241"/>
      <c r="E111" s="241"/>
      <c r="F111" s="241"/>
      <c r="G111" s="241"/>
      <c r="H111" s="241"/>
    </row>
    <row r="112" spans="1:8" x14ac:dyDescent="0.25">
      <c r="A112" s="241" t="s">
        <v>1075</v>
      </c>
      <c r="B112" s="241"/>
      <c r="C112" s="241"/>
      <c r="D112" s="241"/>
      <c r="E112" s="241"/>
      <c r="F112" s="241"/>
      <c r="G112" s="241"/>
      <c r="H112" s="241"/>
    </row>
    <row r="113" spans="1:8" x14ac:dyDescent="0.25">
      <c r="A113" s="66"/>
      <c r="B113" s="66"/>
      <c r="C113" s="92"/>
      <c r="D113" s="92"/>
      <c r="E113" s="92"/>
      <c r="F113" s="92"/>
      <c r="G113" s="93"/>
      <c r="H113" s="93"/>
    </row>
    <row r="114" spans="1:8" ht="15.75" thickBot="1" x14ac:dyDescent="0.3">
      <c r="A114" s="66"/>
      <c r="B114" s="66"/>
      <c r="C114" s="92"/>
      <c r="D114" s="92"/>
      <c r="E114" s="92"/>
      <c r="F114" s="92"/>
      <c r="G114" s="93"/>
      <c r="H114" s="93"/>
    </row>
    <row r="115" spans="1:8" ht="16.5" thickTop="1" thickBot="1" x14ac:dyDescent="0.3">
      <c r="A115" s="242" t="s">
        <v>943</v>
      </c>
      <c r="B115" s="243"/>
      <c r="C115" s="243"/>
      <c r="D115" s="243"/>
      <c r="E115" s="243"/>
      <c r="F115" s="243"/>
      <c r="G115" s="243"/>
      <c r="H115" s="244"/>
    </row>
    <row r="116" spans="1:8" ht="15.75" thickTop="1" x14ac:dyDescent="0.25">
      <c r="A116" s="66"/>
      <c r="B116" s="96"/>
      <c r="C116" s="101"/>
      <c r="D116" s="101" t="s">
        <v>867</v>
      </c>
      <c r="E116" s="101" t="s">
        <v>867</v>
      </c>
      <c r="F116" s="101" t="s">
        <v>867</v>
      </c>
      <c r="G116" s="190" t="s">
        <v>945</v>
      </c>
      <c r="H116" s="190" t="s">
        <v>870</v>
      </c>
    </row>
    <row r="117" spans="1:8" ht="15.75" thickBot="1" x14ac:dyDescent="0.3">
      <c r="A117" s="66"/>
      <c r="B117" s="129"/>
      <c r="C117" s="129"/>
      <c r="D117" s="165">
        <f>[2]Sheet1!A11</f>
        <v>2022</v>
      </c>
      <c r="E117" s="165">
        <f>[2]Sheet1!B11</f>
        <v>2023</v>
      </c>
      <c r="F117" s="165">
        <f>[2]Sheet1!C11</f>
        <v>2024</v>
      </c>
      <c r="G117" s="165">
        <f>[2]Sheet1!D11</f>
        <v>2025</v>
      </c>
      <c r="H117" s="165">
        <f>[2]Sheet1!E11</f>
        <v>2026</v>
      </c>
    </row>
    <row r="118" spans="1:8" ht="15.75" thickTop="1" x14ac:dyDescent="0.25">
      <c r="A118" s="66"/>
      <c r="B118" s="65"/>
      <c r="C118" s="92"/>
      <c r="D118" s="92"/>
      <c r="E118" s="92"/>
      <c r="F118" s="92"/>
      <c r="G118" s="92"/>
      <c r="H118" s="92"/>
    </row>
    <row r="119" spans="1:8" x14ac:dyDescent="0.25">
      <c r="A119" s="66"/>
      <c r="B119" s="65" t="s">
        <v>1079</v>
      </c>
      <c r="C119" s="92"/>
      <c r="D119" s="92">
        <v>3800</v>
      </c>
      <c r="E119" s="92">
        <v>4000</v>
      </c>
      <c r="F119" s="92">
        <v>3594</v>
      </c>
      <c r="G119" s="92">
        <v>3866</v>
      </c>
      <c r="H119" s="92">
        <v>4035</v>
      </c>
    </row>
    <row r="120" spans="1:8" x14ac:dyDescent="0.25">
      <c r="A120" s="66"/>
      <c r="B120" s="65" t="s">
        <v>1080</v>
      </c>
      <c r="C120" s="92"/>
      <c r="D120" s="92">
        <v>178</v>
      </c>
      <c r="E120" s="92">
        <v>178</v>
      </c>
      <c r="F120" s="92">
        <v>96</v>
      </c>
      <c r="G120" s="92">
        <v>96</v>
      </c>
      <c r="H120" s="92">
        <v>100</v>
      </c>
    </row>
    <row r="121" spans="1:8" x14ac:dyDescent="0.25">
      <c r="A121" s="66"/>
      <c r="B121" s="65" t="s">
        <v>1081</v>
      </c>
      <c r="C121" s="92"/>
      <c r="D121" s="92">
        <v>32</v>
      </c>
      <c r="E121" s="92">
        <v>32</v>
      </c>
      <c r="F121" s="92">
        <v>25</v>
      </c>
      <c r="G121" s="92">
        <v>24</v>
      </c>
      <c r="H121" s="92">
        <v>30</v>
      </c>
    </row>
    <row r="122" spans="1:8" x14ac:dyDescent="0.25">
      <c r="A122" s="66"/>
      <c r="B122" s="65" t="s">
        <v>1082</v>
      </c>
      <c r="C122" s="92"/>
      <c r="D122" s="92">
        <v>30</v>
      </c>
      <c r="E122" s="92">
        <v>30</v>
      </c>
      <c r="F122" s="92">
        <v>17</v>
      </c>
      <c r="G122" s="92">
        <v>20</v>
      </c>
      <c r="H122" s="92">
        <v>25</v>
      </c>
    </row>
    <row r="123" spans="1:8" x14ac:dyDescent="0.25">
      <c r="A123" s="66"/>
      <c r="B123" s="65" t="s">
        <v>1083</v>
      </c>
      <c r="C123" s="92"/>
      <c r="D123" s="92">
        <v>50</v>
      </c>
      <c r="E123" s="92">
        <v>50</v>
      </c>
      <c r="F123" s="92">
        <v>26</v>
      </c>
      <c r="G123" s="92">
        <v>26</v>
      </c>
      <c r="H123" s="92">
        <v>30</v>
      </c>
    </row>
    <row r="124" spans="1:8" x14ac:dyDescent="0.25">
      <c r="A124" s="66"/>
      <c r="B124" s="65" t="s">
        <v>1084</v>
      </c>
      <c r="C124" s="92"/>
      <c r="D124" s="92">
        <v>40</v>
      </c>
      <c r="E124" s="92">
        <v>40</v>
      </c>
      <c r="F124" s="92">
        <v>15</v>
      </c>
      <c r="G124" s="92">
        <v>12</v>
      </c>
      <c r="H124" s="92">
        <v>14</v>
      </c>
    </row>
    <row r="125" spans="1:8" x14ac:dyDescent="0.25">
      <c r="A125" s="66"/>
      <c r="B125" s="65" t="s">
        <v>1085</v>
      </c>
      <c r="C125" s="92"/>
      <c r="D125" s="92">
        <v>20</v>
      </c>
      <c r="E125" s="92">
        <v>20</v>
      </c>
      <c r="F125" s="92">
        <v>20</v>
      </c>
      <c r="G125" s="92">
        <v>22</v>
      </c>
      <c r="H125" s="92">
        <v>25</v>
      </c>
    </row>
    <row r="126" spans="1:8" x14ac:dyDescent="0.25">
      <c r="A126" s="66"/>
      <c r="B126" s="65" t="s">
        <v>1086</v>
      </c>
      <c r="C126" s="92"/>
      <c r="D126" s="92">
        <v>160</v>
      </c>
      <c r="E126" s="92">
        <v>160</v>
      </c>
      <c r="F126" s="92">
        <v>172</v>
      </c>
      <c r="G126" s="92">
        <v>172</v>
      </c>
      <c r="H126" s="92">
        <v>180</v>
      </c>
    </row>
    <row r="127" spans="1:8" x14ac:dyDescent="0.25">
      <c r="A127" s="66"/>
      <c r="B127" s="65" t="s">
        <v>1087</v>
      </c>
      <c r="C127" s="92"/>
      <c r="D127" s="92">
        <v>450</v>
      </c>
      <c r="E127" s="92">
        <v>450</v>
      </c>
      <c r="F127" s="92">
        <v>470</v>
      </c>
      <c r="G127" s="92">
        <v>410</v>
      </c>
      <c r="H127" s="92">
        <v>420</v>
      </c>
    </row>
    <row r="128" spans="1:8" x14ac:dyDescent="0.25">
      <c r="A128" s="66"/>
      <c r="B128" s="65" t="s">
        <v>1088</v>
      </c>
      <c r="C128" s="92"/>
      <c r="D128" s="92">
        <v>270</v>
      </c>
      <c r="E128" s="92">
        <v>300</v>
      </c>
      <c r="F128" s="92">
        <v>212</v>
      </c>
      <c r="G128" s="92">
        <v>198</v>
      </c>
      <c r="H128" s="92">
        <v>205</v>
      </c>
    </row>
    <row r="129" spans="1:8" x14ac:dyDescent="0.25">
      <c r="A129" s="66"/>
      <c r="B129" s="65" t="s">
        <v>1089</v>
      </c>
      <c r="C129" s="92"/>
      <c r="D129" s="92">
        <v>5</v>
      </c>
      <c r="E129" s="92">
        <v>10</v>
      </c>
      <c r="F129" s="92">
        <v>3</v>
      </c>
      <c r="G129" s="92">
        <v>15</v>
      </c>
      <c r="H129" s="92">
        <v>20</v>
      </c>
    </row>
    <row r="130" spans="1:8" x14ac:dyDescent="0.25">
      <c r="A130" s="66"/>
      <c r="B130" s="65" t="s">
        <v>1090</v>
      </c>
      <c r="C130" s="92"/>
      <c r="D130" s="92">
        <v>160</v>
      </c>
      <c r="E130" s="92">
        <v>180</v>
      </c>
      <c r="F130" s="92">
        <v>225</v>
      </c>
      <c r="G130" s="92">
        <v>232</v>
      </c>
      <c r="H130" s="92">
        <v>240</v>
      </c>
    </row>
    <row r="131" spans="1:8" x14ac:dyDescent="0.25">
      <c r="A131" s="66"/>
      <c r="B131" s="65" t="s">
        <v>1091</v>
      </c>
      <c r="C131" s="92"/>
      <c r="D131" s="92">
        <v>2100</v>
      </c>
      <c r="E131" s="92">
        <v>2300</v>
      </c>
      <c r="F131" s="92">
        <v>1842</v>
      </c>
      <c r="G131" s="92">
        <v>2025</v>
      </c>
      <c r="H131" s="92">
        <v>2040</v>
      </c>
    </row>
    <row r="132" spans="1:8" x14ac:dyDescent="0.25">
      <c r="A132" s="66"/>
      <c r="B132" s="65" t="s">
        <v>1092</v>
      </c>
      <c r="C132" s="92"/>
      <c r="D132" s="92">
        <v>400</v>
      </c>
      <c r="E132" s="92">
        <v>500</v>
      </c>
      <c r="F132" s="92">
        <v>559</v>
      </c>
      <c r="G132" s="92">
        <v>608</v>
      </c>
      <c r="H132" s="92">
        <v>700</v>
      </c>
    </row>
    <row r="133" spans="1:8" x14ac:dyDescent="0.25">
      <c r="A133" s="66"/>
      <c r="B133" s="65" t="s">
        <v>1093</v>
      </c>
      <c r="C133" s="92"/>
      <c r="D133" s="92">
        <v>15</v>
      </c>
      <c r="E133" s="92">
        <v>20</v>
      </c>
      <c r="F133" s="92">
        <v>4</v>
      </c>
      <c r="G133" s="92">
        <v>6</v>
      </c>
      <c r="H133" s="92">
        <v>6</v>
      </c>
    </row>
    <row r="134" spans="1:8" x14ac:dyDescent="0.25">
      <c r="A134" s="66"/>
      <c r="B134" s="65" t="s">
        <v>1094</v>
      </c>
      <c r="C134" s="92"/>
      <c r="D134" s="92">
        <v>3</v>
      </c>
      <c r="E134" s="92">
        <v>3</v>
      </c>
      <c r="F134" s="92">
        <v>8</v>
      </c>
      <c r="G134" s="92">
        <v>6</v>
      </c>
      <c r="H134" s="92">
        <v>6</v>
      </c>
    </row>
    <row r="135" spans="1:8" x14ac:dyDescent="0.25">
      <c r="A135" s="66"/>
      <c r="B135" s="65" t="s">
        <v>1095</v>
      </c>
      <c r="C135" s="92"/>
      <c r="D135" s="92">
        <v>7000</v>
      </c>
      <c r="E135" s="92">
        <v>9000</v>
      </c>
      <c r="F135" s="92">
        <v>12793</v>
      </c>
      <c r="G135" s="92">
        <v>11328</v>
      </c>
      <c r="H135" s="92">
        <v>12000</v>
      </c>
    </row>
    <row r="136" spans="1:8" x14ac:dyDescent="0.25">
      <c r="A136" s="66"/>
      <c r="B136" s="65" t="s">
        <v>1096</v>
      </c>
      <c r="C136" s="92"/>
      <c r="D136" s="92">
        <v>890</v>
      </c>
      <c r="E136" s="92">
        <v>930</v>
      </c>
      <c r="F136" s="92">
        <v>900</v>
      </c>
      <c r="G136" s="92">
        <v>916</v>
      </c>
      <c r="H136" s="92">
        <v>925</v>
      </c>
    </row>
    <row r="137" spans="1:8" x14ac:dyDescent="0.25">
      <c r="A137" s="66"/>
      <c r="B137" s="65" t="s">
        <v>1102</v>
      </c>
      <c r="C137" s="92"/>
      <c r="D137" s="92">
        <v>50</v>
      </c>
      <c r="E137" s="92">
        <v>30</v>
      </c>
      <c r="F137" s="92">
        <v>53</v>
      </c>
      <c r="G137" s="92">
        <v>46</v>
      </c>
      <c r="H137" s="92">
        <v>40</v>
      </c>
    </row>
    <row r="138" spans="1:8" x14ac:dyDescent="0.25">
      <c r="A138" s="66"/>
      <c r="B138" s="65" t="s">
        <v>1097</v>
      </c>
      <c r="C138" s="92"/>
      <c r="D138" s="92">
        <v>7000</v>
      </c>
      <c r="E138" s="92">
        <v>7000</v>
      </c>
      <c r="F138" s="92">
        <v>6540</v>
      </c>
      <c r="G138" s="92">
        <v>5050</v>
      </c>
      <c r="H138" s="92">
        <v>6000</v>
      </c>
    </row>
    <row r="139" spans="1:8" x14ac:dyDescent="0.25">
      <c r="A139" s="66"/>
      <c r="B139" s="65" t="s">
        <v>1098</v>
      </c>
      <c r="C139" s="92"/>
      <c r="D139" s="92">
        <v>206</v>
      </c>
      <c r="E139" s="92">
        <v>170</v>
      </c>
      <c r="F139" s="92">
        <v>167</v>
      </c>
      <c r="G139" s="92">
        <v>180</v>
      </c>
      <c r="H139" s="92">
        <v>190</v>
      </c>
    </row>
    <row r="140" spans="1:8" x14ac:dyDescent="0.25">
      <c r="A140" s="66"/>
      <c r="B140" s="65" t="s">
        <v>1103</v>
      </c>
      <c r="C140" s="92"/>
      <c r="D140" s="92">
        <v>1280</v>
      </c>
      <c r="E140" s="92">
        <v>1280</v>
      </c>
      <c r="F140" s="92">
        <v>2096</v>
      </c>
      <c r="G140" s="92">
        <v>2100</v>
      </c>
      <c r="H140" s="92">
        <v>2200</v>
      </c>
    </row>
    <row r="141" spans="1:8" x14ac:dyDescent="0.25">
      <c r="A141" s="66"/>
      <c r="B141" s="65" t="s">
        <v>1099</v>
      </c>
      <c r="C141" s="92"/>
      <c r="D141" s="92">
        <v>550</v>
      </c>
      <c r="E141" s="92">
        <v>700</v>
      </c>
      <c r="F141" s="92">
        <v>1062</v>
      </c>
      <c r="G141" s="92">
        <v>700</v>
      </c>
      <c r="H141" s="92">
        <v>800</v>
      </c>
    </row>
    <row r="142" spans="1:8" x14ac:dyDescent="0.25">
      <c r="A142" s="66"/>
      <c r="B142" s="65" t="s">
        <v>1100</v>
      </c>
      <c r="C142" s="92"/>
      <c r="D142" s="92">
        <v>550</v>
      </c>
      <c r="E142" s="92">
        <v>620</v>
      </c>
      <c r="F142" s="92">
        <v>988</v>
      </c>
      <c r="G142" s="92">
        <v>700</v>
      </c>
      <c r="H142" s="92">
        <v>700</v>
      </c>
    </row>
    <row r="143" spans="1:8" x14ac:dyDescent="0.25">
      <c r="A143" s="66"/>
      <c r="B143" s="65" t="s">
        <v>1101</v>
      </c>
      <c r="C143" s="92"/>
      <c r="D143" s="92">
        <v>110</v>
      </c>
      <c r="E143" s="92">
        <v>100</v>
      </c>
      <c r="F143" s="92">
        <v>78</v>
      </c>
      <c r="G143" s="92">
        <v>80</v>
      </c>
      <c r="H143" s="92">
        <v>80</v>
      </c>
    </row>
    <row r="144" spans="1:8" x14ac:dyDescent="0.25">
      <c r="A144" s="66"/>
      <c r="B144" s="66"/>
      <c r="C144" s="92"/>
      <c r="D144" s="92"/>
      <c r="E144" s="92"/>
      <c r="F144" s="92"/>
      <c r="G144" s="93"/>
      <c r="H144" s="93"/>
    </row>
    <row r="145" spans="1:8" x14ac:dyDescent="0.25">
      <c r="A145" s="66"/>
      <c r="B145" s="65" t="str">
        <f>'[5]01-15-23'!B97</f>
        <v>*Number of Fire Prevention Programs, not number reached</v>
      </c>
      <c r="C145" s="92"/>
      <c r="D145" s="92"/>
      <c r="E145" s="92"/>
      <c r="F145" s="92"/>
      <c r="G145" s="93"/>
      <c r="H145" s="93"/>
    </row>
    <row r="146" spans="1:8" x14ac:dyDescent="0.25">
      <c r="A146" s="66"/>
      <c r="B146" s="65" t="str">
        <f>'[5]01-15-23'!B98</f>
        <v>** Class A Occupancies counted within Fire Marshal office inspections</v>
      </c>
      <c r="C146" s="92"/>
      <c r="D146" s="92"/>
      <c r="E146" s="92"/>
      <c r="F146" s="92"/>
      <c r="G146" s="93"/>
      <c r="H146" s="93"/>
    </row>
    <row r="147" spans="1:8" x14ac:dyDescent="0.25">
      <c r="A147" s="66"/>
      <c r="B147" s="66"/>
      <c r="C147" s="92"/>
      <c r="D147" s="92"/>
      <c r="E147" s="92"/>
      <c r="F147" s="92"/>
      <c r="G147" s="93"/>
      <c r="H147" s="93"/>
    </row>
    <row r="148" spans="1:8" ht="15.75" thickBot="1" x14ac:dyDescent="0.3">
      <c r="A148" s="66"/>
      <c r="B148" s="66"/>
      <c r="C148" s="92"/>
      <c r="D148" s="92"/>
      <c r="E148" s="92"/>
      <c r="F148" s="92"/>
      <c r="G148" s="93"/>
      <c r="H148" s="93"/>
    </row>
    <row r="149" spans="1:8" ht="16.5" thickTop="1" thickBot="1" x14ac:dyDescent="0.3">
      <c r="A149" s="238" t="s">
        <v>955</v>
      </c>
      <c r="B149" s="239"/>
      <c r="C149" s="239"/>
      <c r="D149" s="239"/>
      <c r="E149" s="239"/>
      <c r="F149" s="239"/>
      <c r="G149" s="239"/>
      <c r="H149" s="240"/>
    </row>
    <row r="150" spans="1:8" ht="15.75" thickTop="1" x14ac:dyDescent="0.25">
      <c r="A150" s="66"/>
      <c r="B150" s="66"/>
      <c r="C150" s="101"/>
      <c r="D150" s="101" t="s">
        <v>867</v>
      </c>
      <c r="E150" s="101" t="s">
        <v>867</v>
      </c>
      <c r="F150" s="101" t="s">
        <v>867</v>
      </c>
      <c r="G150" s="190" t="s">
        <v>944</v>
      </c>
      <c r="H150" s="190" t="str">
        <f>H90</f>
        <v>PROPOSED</v>
      </c>
    </row>
    <row r="151" spans="1:8" ht="15.75" thickBot="1" x14ac:dyDescent="0.3">
      <c r="A151" s="66"/>
      <c r="B151" s="97" t="s">
        <v>956</v>
      </c>
      <c r="C151" s="129"/>
      <c r="D151" s="165">
        <f>D117</f>
        <v>2022</v>
      </c>
      <c r="E151" s="165">
        <f>E117</f>
        <v>2023</v>
      </c>
      <c r="F151" s="165">
        <f>F117</f>
        <v>2024</v>
      </c>
      <c r="G151" s="165">
        <f>G117</f>
        <v>2025</v>
      </c>
      <c r="H151" s="165">
        <f>H117</f>
        <v>2026</v>
      </c>
    </row>
    <row r="152" spans="1:8" ht="15.75" thickTop="1" x14ac:dyDescent="0.25">
      <c r="A152" s="66"/>
      <c r="B152" s="65" t="str">
        <f>'[5]01-15-23'!B102</f>
        <v>FIRE OPERATIONS</v>
      </c>
      <c r="C152" s="65"/>
      <c r="D152" s="65"/>
      <c r="E152" s="65"/>
      <c r="F152" s="65"/>
      <c r="G152" s="65"/>
      <c r="H152" s="65"/>
    </row>
    <row r="153" spans="1:8" x14ac:dyDescent="0.25">
      <c r="A153" s="66"/>
      <c r="B153" s="65" t="s">
        <v>1104</v>
      </c>
      <c r="C153" s="65"/>
      <c r="D153" s="65">
        <v>1</v>
      </c>
      <c r="E153" s="65">
        <v>1</v>
      </c>
      <c r="F153" s="65">
        <v>1</v>
      </c>
      <c r="G153" s="65">
        <v>1</v>
      </c>
      <c r="H153" s="65">
        <v>1</v>
      </c>
    </row>
    <row r="154" spans="1:8" x14ac:dyDescent="0.25">
      <c r="A154" s="66"/>
      <c r="B154" s="65" t="s">
        <v>1105</v>
      </c>
      <c r="C154" s="65"/>
      <c r="D154" s="65">
        <v>1</v>
      </c>
      <c r="E154" s="65">
        <v>1</v>
      </c>
      <c r="F154" s="65">
        <v>1</v>
      </c>
      <c r="G154" s="65">
        <v>1</v>
      </c>
      <c r="H154" s="65">
        <v>1</v>
      </c>
    </row>
    <row r="155" spans="1:8" x14ac:dyDescent="0.25">
      <c r="A155" s="66"/>
      <c r="B155" s="65" t="s">
        <v>1106</v>
      </c>
      <c r="C155" s="65"/>
      <c r="D155" s="65">
        <v>1</v>
      </c>
      <c r="E155" s="65">
        <v>1</v>
      </c>
      <c r="F155" s="65">
        <v>1</v>
      </c>
      <c r="G155" s="65">
        <v>1</v>
      </c>
      <c r="H155" s="65">
        <v>1</v>
      </c>
    </row>
    <row r="156" spans="1:8" x14ac:dyDescent="0.25">
      <c r="A156" s="66"/>
      <c r="B156" s="65" t="s">
        <v>1107</v>
      </c>
      <c r="C156" s="65"/>
      <c r="D156" s="65">
        <v>1</v>
      </c>
      <c r="E156" s="65">
        <v>1</v>
      </c>
      <c r="F156" s="65">
        <v>1</v>
      </c>
      <c r="G156" s="65">
        <v>1</v>
      </c>
      <c r="H156" s="65">
        <v>1</v>
      </c>
    </row>
    <row r="157" spans="1:8" x14ac:dyDescent="0.25">
      <c r="A157" s="66"/>
      <c r="B157" s="65" t="s">
        <v>1108</v>
      </c>
      <c r="C157" s="65"/>
      <c r="D157" s="65">
        <v>1</v>
      </c>
      <c r="E157" s="65">
        <v>1</v>
      </c>
      <c r="F157" s="65">
        <v>1</v>
      </c>
      <c r="G157" s="65">
        <v>1</v>
      </c>
      <c r="H157" s="65">
        <v>2</v>
      </c>
    </row>
    <row r="158" spans="1:8" x14ac:dyDescent="0.25">
      <c r="A158" s="66"/>
      <c r="B158" s="65" t="s">
        <v>1109</v>
      </c>
      <c r="C158" s="65"/>
      <c r="D158" s="65">
        <v>1</v>
      </c>
      <c r="E158" s="65">
        <v>1</v>
      </c>
      <c r="F158" s="65">
        <v>1</v>
      </c>
      <c r="G158" s="65">
        <v>1</v>
      </c>
      <c r="H158" s="65">
        <v>1</v>
      </c>
    </row>
    <row r="159" spans="1:8" x14ac:dyDescent="0.25">
      <c r="A159" s="66"/>
      <c r="B159" s="65" t="s">
        <v>1110</v>
      </c>
      <c r="C159" s="65"/>
      <c r="D159" s="65">
        <v>3</v>
      </c>
      <c r="E159" s="65">
        <v>3</v>
      </c>
      <c r="F159" s="65">
        <v>3</v>
      </c>
      <c r="G159" s="65">
        <v>3</v>
      </c>
      <c r="H159" s="65">
        <v>3</v>
      </c>
    </row>
    <row r="160" spans="1:8" x14ac:dyDescent="0.25">
      <c r="A160" s="66"/>
      <c r="B160" s="65" t="s">
        <v>1111</v>
      </c>
      <c r="C160" s="65"/>
      <c r="D160" s="65">
        <v>6</v>
      </c>
      <c r="E160" s="65">
        <v>6</v>
      </c>
      <c r="F160" s="65">
        <v>6</v>
      </c>
      <c r="G160" s="65">
        <v>6</v>
      </c>
      <c r="H160" s="65">
        <v>6</v>
      </c>
    </row>
    <row r="161" spans="1:8" x14ac:dyDescent="0.25">
      <c r="A161" s="66"/>
      <c r="B161" s="65" t="s">
        <v>1112</v>
      </c>
      <c r="C161" s="65"/>
      <c r="D161" s="65">
        <v>6</v>
      </c>
      <c r="E161" s="65">
        <v>6</v>
      </c>
      <c r="F161" s="65">
        <v>6</v>
      </c>
      <c r="G161" s="65">
        <v>6</v>
      </c>
      <c r="H161" s="65">
        <v>6</v>
      </c>
    </row>
    <row r="162" spans="1:8" x14ac:dyDescent="0.25">
      <c r="A162" s="66"/>
      <c r="B162" s="65" t="s">
        <v>1113</v>
      </c>
      <c r="C162" s="65"/>
      <c r="D162" s="65">
        <v>9</v>
      </c>
      <c r="E162" s="65">
        <v>9</v>
      </c>
      <c r="F162" s="65">
        <v>9</v>
      </c>
      <c r="G162" s="65">
        <v>9</v>
      </c>
      <c r="H162" s="65">
        <v>9</v>
      </c>
    </row>
    <row r="163" spans="1:8" ht="15.75" thickBot="1" x14ac:dyDescent="0.3">
      <c r="A163" s="66"/>
      <c r="B163" s="65" t="s">
        <v>1114</v>
      </c>
      <c r="C163" s="65"/>
      <c r="D163" s="65">
        <v>12</v>
      </c>
      <c r="E163" s="65">
        <v>12</v>
      </c>
      <c r="F163" s="65">
        <v>12</v>
      </c>
      <c r="G163" s="65">
        <v>13</v>
      </c>
      <c r="H163" s="65">
        <v>14</v>
      </c>
    </row>
    <row r="164" spans="1:8" ht="15.75" thickTop="1" x14ac:dyDescent="0.25">
      <c r="A164" s="66"/>
      <c r="B164" s="110" t="s">
        <v>1078</v>
      </c>
      <c r="C164" s="191"/>
      <c r="D164" s="189">
        <f>SUM(D153:D163)</f>
        <v>42</v>
      </c>
      <c r="E164" s="189">
        <f>SUM(E153:E163)</f>
        <v>42</v>
      </c>
      <c r="F164" s="189">
        <f>SUM(F153:F163)</f>
        <v>42</v>
      </c>
      <c r="G164" s="189">
        <f>SUM(G153:G163)</f>
        <v>43</v>
      </c>
      <c r="H164" s="189">
        <f>SUM(H153:H163)</f>
        <v>45</v>
      </c>
    </row>
    <row r="165" spans="1:8" x14ac:dyDescent="0.25">
      <c r="A165" s="66"/>
      <c r="B165" s="66"/>
      <c r="C165" s="92"/>
      <c r="D165" s="92"/>
      <c r="E165" s="92"/>
      <c r="F165" s="92"/>
      <c r="G165" s="93"/>
      <c r="H165" s="93"/>
    </row>
  </sheetData>
  <mergeCells count="12">
    <mergeCell ref="A115:H115"/>
    <mergeCell ref="A149:H149"/>
    <mergeCell ref="A65:H65"/>
    <mergeCell ref="A88:H88"/>
    <mergeCell ref="A110:H110"/>
    <mergeCell ref="A111:H111"/>
    <mergeCell ref="A112:H112"/>
    <mergeCell ref="A63:H63"/>
    <mergeCell ref="A64:H64"/>
    <mergeCell ref="A1:H1"/>
    <mergeCell ref="A2:H2"/>
    <mergeCell ref="A3:H3"/>
  </mergeCells>
  <pageMargins left="0.7" right="0.7" top="0.75" bottom="0.75" header="0.3" footer="0.3"/>
  <pageSetup scale="78" orientation="portrait" r:id="rId1"/>
  <rowBreaks count="2" manualBreakCount="2">
    <brk id="61" max="7" man="1"/>
    <brk id="109" max="7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83"/>
  <sheetViews>
    <sheetView zoomScaleNormal="100" workbookViewId="0">
      <selection activeCell="I38" sqref="I38"/>
    </sheetView>
  </sheetViews>
  <sheetFormatPr defaultRowHeight="15" x14ac:dyDescent="0.25"/>
  <cols>
    <col min="1" max="1" width="14" customWidth="1"/>
    <col min="2" max="2" width="28.28515625" customWidth="1"/>
    <col min="4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55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</row>
    <row r="8" spans="1:8" s="57" customFormat="1" ht="15.75" thickTop="1" x14ac:dyDescent="0.25">
      <c r="A8" s="48" t="s">
        <v>559</v>
      </c>
      <c r="B8" s="48" t="s">
        <v>283</v>
      </c>
      <c r="C8" s="8">
        <v>6877</v>
      </c>
      <c r="D8" s="8">
        <v>6957.28</v>
      </c>
      <c r="E8" s="8">
        <v>7330</v>
      </c>
      <c r="F8" s="8">
        <v>1479.08</v>
      </c>
      <c r="G8" s="8">
        <v>7315</v>
      </c>
      <c r="H8" s="8">
        <v>7638</v>
      </c>
    </row>
    <row r="9" spans="1:8" x14ac:dyDescent="0.25">
      <c r="A9" s="45" t="s">
        <v>560</v>
      </c>
      <c r="B9" s="63" t="s">
        <v>286</v>
      </c>
      <c r="C9" s="18">
        <v>902</v>
      </c>
      <c r="D9" s="18">
        <v>913.09</v>
      </c>
      <c r="E9" s="18">
        <v>981</v>
      </c>
      <c r="F9" s="18">
        <v>196.13</v>
      </c>
      <c r="G9" s="18">
        <v>979</v>
      </c>
      <c r="H9" s="18">
        <v>1025</v>
      </c>
    </row>
    <row r="10" spans="1:8" x14ac:dyDescent="0.25">
      <c r="A10" s="44" t="s">
        <v>561</v>
      </c>
      <c r="B10" s="46" t="s">
        <v>287</v>
      </c>
      <c r="C10" s="30">
        <v>521</v>
      </c>
      <c r="D10" s="30">
        <v>523.04</v>
      </c>
      <c r="E10" s="59">
        <v>561</v>
      </c>
      <c r="F10" s="59">
        <v>110.78</v>
      </c>
      <c r="G10" s="59">
        <v>558</v>
      </c>
      <c r="H10" s="59">
        <v>584</v>
      </c>
    </row>
    <row r="11" spans="1:8" x14ac:dyDescent="0.25">
      <c r="A11" s="45" t="s">
        <v>562</v>
      </c>
      <c r="B11" s="47" t="s">
        <v>289</v>
      </c>
      <c r="C11" s="30">
        <v>202</v>
      </c>
      <c r="D11" s="59">
        <v>203.11</v>
      </c>
      <c r="E11" s="59">
        <v>143</v>
      </c>
      <c r="F11" s="59">
        <v>28.83</v>
      </c>
      <c r="G11" s="59">
        <v>257</v>
      </c>
      <c r="H11" s="59">
        <v>87</v>
      </c>
    </row>
    <row r="12" spans="1:8" x14ac:dyDescent="0.25">
      <c r="A12" s="43"/>
      <c r="B12" s="9" t="s">
        <v>89</v>
      </c>
      <c r="C12" s="10">
        <f>SUM(C8:C11)</f>
        <v>8502</v>
      </c>
      <c r="D12" s="10">
        <f t="shared" ref="D12:H12" si="0">SUM(D8:D11)</f>
        <v>8596.52</v>
      </c>
      <c r="E12" s="10">
        <f t="shared" si="0"/>
        <v>9015</v>
      </c>
      <c r="F12" s="10">
        <f t="shared" si="0"/>
        <v>1814.82</v>
      </c>
      <c r="G12" s="10">
        <f>SUM(G8:G11)</f>
        <v>9109</v>
      </c>
      <c r="H12" s="10">
        <f t="shared" si="0"/>
        <v>9334</v>
      </c>
    </row>
    <row r="13" spans="1:8" x14ac:dyDescent="0.25">
      <c r="A13" s="21" t="s">
        <v>563</v>
      </c>
      <c r="B13" s="21" t="s">
        <v>292</v>
      </c>
      <c r="C13" s="22">
        <v>800</v>
      </c>
      <c r="D13" s="22">
        <v>568.02</v>
      </c>
      <c r="E13" s="22">
        <v>900</v>
      </c>
      <c r="F13" s="22">
        <v>0</v>
      </c>
      <c r="G13" s="22">
        <v>500</v>
      </c>
      <c r="H13" s="22">
        <v>900</v>
      </c>
    </row>
    <row r="14" spans="1:8" x14ac:dyDescent="0.25">
      <c r="A14" s="2" t="s">
        <v>564</v>
      </c>
      <c r="B14" s="2" t="s">
        <v>294</v>
      </c>
      <c r="C14" s="5">
        <v>50</v>
      </c>
      <c r="D14" s="59">
        <v>0</v>
      </c>
      <c r="E14" s="59">
        <v>50</v>
      </c>
      <c r="F14" s="59">
        <v>0.69</v>
      </c>
      <c r="G14" s="59">
        <v>2</v>
      </c>
      <c r="H14" s="59">
        <v>50</v>
      </c>
    </row>
    <row r="15" spans="1:8" x14ac:dyDescent="0.25">
      <c r="A15" s="2" t="s">
        <v>565</v>
      </c>
      <c r="B15" s="2" t="s">
        <v>300</v>
      </c>
      <c r="C15" s="61">
        <v>700</v>
      </c>
      <c r="D15" s="59">
        <v>698.45</v>
      </c>
      <c r="E15" s="59">
        <v>500</v>
      </c>
      <c r="F15" s="59">
        <v>359.62</v>
      </c>
      <c r="G15" s="59">
        <v>500</v>
      </c>
      <c r="H15" s="61">
        <v>700</v>
      </c>
    </row>
    <row r="16" spans="1:8" x14ac:dyDescent="0.25">
      <c r="A16" s="9"/>
      <c r="B16" s="9" t="s">
        <v>88</v>
      </c>
      <c r="C16" s="10">
        <f>SUM(C13:C15)</f>
        <v>1550</v>
      </c>
      <c r="D16" s="10">
        <f t="shared" ref="D16:H16" si="1">SUM(D13:D15)</f>
        <v>1266.47</v>
      </c>
      <c r="E16" s="10">
        <f t="shared" si="1"/>
        <v>1450</v>
      </c>
      <c r="F16" s="10">
        <f t="shared" si="1"/>
        <v>360.31</v>
      </c>
      <c r="G16" s="10">
        <f>SUM(G13:G15)</f>
        <v>1002</v>
      </c>
      <c r="H16" s="10">
        <f t="shared" si="1"/>
        <v>1650</v>
      </c>
    </row>
    <row r="17" spans="1:8" x14ac:dyDescent="0.25">
      <c r="A17" s="2" t="s">
        <v>566</v>
      </c>
      <c r="B17" s="2" t="s">
        <v>338</v>
      </c>
      <c r="C17" s="5">
        <v>5400</v>
      </c>
      <c r="D17" s="59">
        <v>5400</v>
      </c>
      <c r="E17" s="59">
        <v>6000</v>
      </c>
      <c r="F17" s="61">
        <v>0</v>
      </c>
      <c r="G17" s="61">
        <v>6000</v>
      </c>
      <c r="H17" s="59">
        <v>7900</v>
      </c>
    </row>
    <row r="18" spans="1:8" s="57" customFormat="1" x14ac:dyDescent="0.25">
      <c r="A18" s="58" t="s">
        <v>567</v>
      </c>
      <c r="B18" s="58" t="s">
        <v>340</v>
      </c>
      <c r="C18" s="59">
        <v>11750</v>
      </c>
      <c r="D18" s="59">
        <v>11750</v>
      </c>
      <c r="E18" s="59">
        <v>12500</v>
      </c>
      <c r="F18" s="59">
        <v>0</v>
      </c>
      <c r="G18" s="59">
        <v>12500</v>
      </c>
      <c r="H18" s="59">
        <v>12500</v>
      </c>
    </row>
    <row r="19" spans="1:8" x14ac:dyDescent="0.25">
      <c r="A19" s="9"/>
      <c r="B19" s="9" t="s">
        <v>87</v>
      </c>
      <c r="C19" s="10">
        <f>SUM(C17:C18)</f>
        <v>17150</v>
      </c>
      <c r="D19" s="10">
        <f t="shared" ref="D19:H19" si="2">SUM(D17:D18)</f>
        <v>17150</v>
      </c>
      <c r="E19" s="10">
        <f t="shared" si="2"/>
        <v>18500</v>
      </c>
      <c r="F19" s="10">
        <f t="shared" si="2"/>
        <v>0</v>
      </c>
      <c r="G19" s="10">
        <f>SUM(G17:G18)</f>
        <v>18500</v>
      </c>
      <c r="H19" s="10">
        <f t="shared" si="2"/>
        <v>20400</v>
      </c>
    </row>
    <row r="20" spans="1:8" x14ac:dyDescent="0.25">
      <c r="A20" s="2" t="s">
        <v>568</v>
      </c>
      <c r="B20" s="2" t="s">
        <v>312</v>
      </c>
      <c r="C20" s="49">
        <v>1100</v>
      </c>
      <c r="D20" s="49">
        <v>1210.55</v>
      </c>
      <c r="E20" s="49">
        <v>1100</v>
      </c>
      <c r="F20" s="49">
        <v>0</v>
      </c>
      <c r="G20" s="49">
        <v>1100</v>
      </c>
      <c r="H20" s="49">
        <v>2000</v>
      </c>
    </row>
    <row r="21" spans="1:8" x14ac:dyDescent="0.25">
      <c r="A21" s="2" t="s">
        <v>569</v>
      </c>
      <c r="B21" s="2" t="s">
        <v>313</v>
      </c>
      <c r="C21" s="49">
        <v>2000</v>
      </c>
      <c r="D21" s="49">
        <v>1777.99</v>
      </c>
      <c r="E21" s="49">
        <v>2500</v>
      </c>
      <c r="F21" s="49">
        <v>0</v>
      </c>
      <c r="G21" s="49">
        <v>2500</v>
      </c>
      <c r="H21" s="49">
        <v>3000</v>
      </c>
    </row>
    <row r="22" spans="1:8" x14ac:dyDescent="0.25">
      <c r="A22" s="2" t="s">
        <v>570</v>
      </c>
      <c r="B22" s="2" t="s">
        <v>314</v>
      </c>
      <c r="C22" s="49">
        <v>25</v>
      </c>
      <c r="D22" s="49">
        <v>13.12</v>
      </c>
      <c r="E22" s="49">
        <v>25</v>
      </c>
      <c r="F22" s="49">
        <v>8.24</v>
      </c>
      <c r="G22" s="49">
        <v>25</v>
      </c>
      <c r="H22" s="49">
        <v>25</v>
      </c>
    </row>
    <row r="23" spans="1:8" x14ac:dyDescent="0.25">
      <c r="A23" s="2" t="s">
        <v>571</v>
      </c>
      <c r="B23" s="2" t="s">
        <v>317</v>
      </c>
      <c r="C23" s="49">
        <v>7950</v>
      </c>
      <c r="D23" s="49">
        <v>7930.48</v>
      </c>
      <c r="E23" s="49">
        <v>8500</v>
      </c>
      <c r="F23" s="49">
        <v>3947.88</v>
      </c>
      <c r="G23" s="49">
        <v>8500</v>
      </c>
      <c r="H23" s="49">
        <v>10000</v>
      </c>
    </row>
    <row r="24" spans="1:8" ht="15.75" thickBot="1" x14ac:dyDescent="0.3">
      <c r="A24" s="9"/>
      <c r="B24" s="9" t="s">
        <v>86</v>
      </c>
      <c r="C24" s="10">
        <f>SUM(C20:C23)</f>
        <v>11075</v>
      </c>
      <c r="D24" s="10">
        <f t="shared" ref="D24:H24" si="3">SUM(D20:D23)</f>
        <v>10932.14</v>
      </c>
      <c r="E24" s="10">
        <f t="shared" si="3"/>
        <v>12125</v>
      </c>
      <c r="F24" s="10">
        <f t="shared" si="3"/>
        <v>3956.12</v>
      </c>
      <c r="G24" s="10">
        <f>SUM(G20:G23)</f>
        <v>12125</v>
      </c>
      <c r="H24" s="10">
        <f t="shared" si="3"/>
        <v>15025</v>
      </c>
    </row>
    <row r="25" spans="1:8" ht="16.5" thickTop="1" thickBot="1" x14ac:dyDescent="0.3">
      <c r="A25" s="4"/>
      <c r="B25" s="4" t="s">
        <v>56</v>
      </c>
      <c r="C25" s="6">
        <f t="shared" ref="C25:H25" si="4">SUM(C8:C24)/2</f>
        <v>38277</v>
      </c>
      <c r="D25" s="6">
        <f t="shared" si="4"/>
        <v>37945.130000000005</v>
      </c>
      <c r="E25" s="6">
        <f t="shared" si="4"/>
        <v>41090</v>
      </c>
      <c r="F25" s="6">
        <f t="shared" si="4"/>
        <v>6131.25</v>
      </c>
      <c r="G25" s="6">
        <f>SUM(G8:G24)/2</f>
        <v>40736</v>
      </c>
      <c r="H25" s="6">
        <f t="shared" si="4"/>
        <v>46409</v>
      </c>
    </row>
    <row r="26" spans="1:8" ht="15.75" thickTop="1" x14ac:dyDescent="0.25"/>
    <row r="40" spans="1:8" x14ac:dyDescent="0.25">
      <c r="A40" s="66"/>
      <c r="B40" s="122"/>
      <c r="C40" s="122" t="str">
        <f>A1</f>
        <v>CITY OF GAINESVILLE</v>
      </c>
      <c r="D40" s="122"/>
      <c r="E40" s="122"/>
      <c r="F40" s="122"/>
      <c r="G40" s="122"/>
      <c r="H40" s="122"/>
    </row>
    <row r="41" spans="1:8" x14ac:dyDescent="0.25">
      <c r="A41" s="66"/>
      <c r="B41" s="122"/>
      <c r="C41" s="122" t="str">
        <f>A2</f>
        <v>BUDGET 2025-2026</v>
      </c>
      <c r="D41" s="122"/>
      <c r="E41" s="122"/>
      <c r="F41" s="122"/>
      <c r="G41" s="122"/>
      <c r="H41" s="122"/>
    </row>
    <row r="42" spans="1:8" x14ac:dyDescent="0.25">
      <c r="A42" s="66"/>
      <c r="B42" s="122"/>
      <c r="C42" s="122" t="str">
        <f>A3</f>
        <v>GENERAL FUND - EMERGENCY MANAGEMENT</v>
      </c>
      <c r="D42" s="122"/>
      <c r="E42" s="122"/>
      <c r="F42" s="122"/>
      <c r="G42" s="122"/>
      <c r="H42" s="122"/>
    </row>
    <row r="43" spans="1:8" x14ac:dyDescent="0.25">
      <c r="A43" s="66"/>
      <c r="B43" s="66"/>
      <c r="C43" s="92"/>
      <c r="D43" s="92"/>
      <c r="E43" s="92"/>
      <c r="F43" s="92"/>
      <c r="G43" s="93"/>
      <c r="H43" s="93"/>
    </row>
    <row r="44" spans="1:8" x14ac:dyDescent="0.25">
      <c r="A44" s="66"/>
      <c r="B44" s="66"/>
      <c r="C44" s="92"/>
      <c r="D44" s="92"/>
      <c r="E44" s="92"/>
      <c r="F44" s="92"/>
      <c r="G44" s="93"/>
      <c r="H44" s="93"/>
    </row>
    <row r="45" spans="1:8" x14ac:dyDescent="0.25">
      <c r="A45" s="66"/>
      <c r="B45" s="66"/>
      <c r="C45" s="92"/>
      <c r="D45" s="92"/>
      <c r="E45" s="92"/>
      <c r="F45" s="92"/>
      <c r="G45" s="93"/>
      <c r="H45" s="93"/>
    </row>
    <row r="46" spans="1:8" x14ac:dyDescent="0.25">
      <c r="A46" s="66"/>
      <c r="B46" s="66"/>
      <c r="C46" s="92"/>
      <c r="D46" s="92"/>
      <c r="E46" s="92"/>
      <c r="F46" s="92"/>
      <c r="G46" s="93"/>
      <c r="H46" s="93"/>
    </row>
    <row r="47" spans="1:8" x14ac:dyDescent="0.25">
      <c r="A47" s="66"/>
      <c r="B47" s="66"/>
      <c r="C47" s="92"/>
      <c r="D47" s="92"/>
      <c r="E47" s="92"/>
      <c r="F47" s="92"/>
      <c r="G47" s="93"/>
      <c r="H47" s="93"/>
    </row>
    <row r="48" spans="1:8" x14ac:dyDescent="0.25">
      <c r="A48" s="66"/>
      <c r="B48" s="66"/>
      <c r="C48" s="92"/>
      <c r="D48" s="92"/>
      <c r="E48" s="92"/>
      <c r="F48" s="92"/>
      <c r="G48" s="93"/>
      <c r="H48" s="93"/>
    </row>
    <row r="49" spans="1:8" x14ac:dyDescent="0.25">
      <c r="A49" s="66"/>
      <c r="B49" s="66"/>
      <c r="C49" s="92"/>
      <c r="D49" s="92"/>
      <c r="E49" s="92"/>
      <c r="F49" s="92"/>
      <c r="G49" s="93"/>
      <c r="H49" s="93"/>
    </row>
    <row r="50" spans="1:8" x14ac:dyDescent="0.25">
      <c r="A50" s="66"/>
      <c r="B50" s="66"/>
      <c r="C50" s="92"/>
      <c r="D50" s="92"/>
      <c r="E50" s="92"/>
      <c r="F50" s="92"/>
      <c r="G50" s="93"/>
      <c r="H50" s="93"/>
    </row>
    <row r="51" spans="1:8" x14ac:dyDescent="0.25">
      <c r="A51" s="66"/>
      <c r="B51" s="66"/>
      <c r="C51" s="92"/>
      <c r="D51" s="92"/>
      <c r="E51" s="92"/>
      <c r="F51" s="92"/>
      <c r="G51" s="93"/>
      <c r="H51" s="93"/>
    </row>
    <row r="52" spans="1:8" x14ac:dyDescent="0.25">
      <c r="A52" s="66"/>
      <c r="B52" s="66"/>
      <c r="C52" s="92"/>
      <c r="D52" s="92"/>
      <c r="E52" s="92"/>
      <c r="F52" s="92"/>
      <c r="G52" s="93"/>
      <c r="H52" s="93"/>
    </row>
    <row r="53" spans="1:8" x14ac:dyDescent="0.25">
      <c r="A53" s="66"/>
      <c r="B53" s="66"/>
      <c r="C53" s="92"/>
      <c r="D53" s="92"/>
      <c r="E53" s="92"/>
      <c r="F53" s="92"/>
      <c r="G53" s="93"/>
      <c r="H53" s="93"/>
    </row>
    <row r="54" spans="1:8" x14ac:dyDescent="0.25">
      <c r="A54" s="66"/>
      <c r="B54" s="66"/>
      <c r="C54" s="92"/>
      <c r="D54" s="92"/>
      <c r="E54" s="92"/>
      <c r="F54" s="92"/>
      <c r="G54" s="93"/>
      <c r="H54" s="93"/>
    </row>
    <row r="55" spans="1:8" x14ac:dyDescent="0.25">
      <c r="A55" s="66"/>
      <c r="B55" s="66"/>
      <c r="C55" s="92"/>
      <c r="D55" s="92"/>
      <c r="E55" s="92"/>
      <c r="F55" s="92"/>
      <c r="G55" s="93"/>
      <c r="H55" s="93"/>
    </row>
    <row r="56" spans="1:8" x14ac:dyDescent="0.25">
      <c r="A56" s="66"/>
      <c r="B56" s="66"/>
      <c r="C56" s="92"/>
      <c r="D56" s="92"/>
      <c r="E56" s="92"/>
      <c r="F56" s="92"/>
      <c r="G56" s="93"/>
      <c r="H56" s="93"/>
    </row>
    <row r="57" spans="1:8" x14ac:dyDescent="0.25">
      <c r="A57" s="66"/>
      <c r="B57" s="66"/>
      <c r="C57" s="92"/>
      <c r="D57" s="92"/>
      <c r="E57" s="92"/>
      <c r="F57" s="92"/>
      <c r="G57" s="93"/>
      <c r="H57" s="93"/>
    </row>
    <row r="58" spans="1:8" x14ac:dyDescent="0.25">
      <c r="A58" s="66"/>
      <c r="B58" s="66"/>
      <c r="C58" s="92"/>
      <c r="D58" s="92"/>
      <c r="E58" s="92"/>
      <c r="F58" s="92"/>
      <c r="G58" s="93"/>
      <c r="H58" s="93"/>
    </row>
    <row r="59" spans="1:8" x14ac:dyDescent="0.25">
      <c r="A59" s="66"/>
      <c r="B59" s="66"/>
      <c r="C59" s="92"/>
      <c r="D59" s="92"/>
      <c r="E59" s="92"/>
      <c r="F59" s="92"/>
      <c r="G59" s="93"/>
      <c r="H59" s="93"/>
    </row>
    <row r="60" spans="1:8" x14ac:dyDescent="0.25">
      <c r="A60" s="66"/>
      <c r="B60" s="66"/>
      <c r="C60" s="92"/>
      <c r="D60" s="92"/>
      <c r="E60" s="92"/>
      <c r="F60" s="92"/>
      <c r="G60" s="93"/>
      <c r="H60" s="93"/>
    </row>
    <row r="61" spans="1:8" x14ac:dyDescent="0.25">
      <c r="A61" s="66"/>
      <c r="B61" s="66"/>
      <c r="C61" s="92"/>
      <c r="D61" s="92"/>
      <c r="E61" s="92"/>
      <c r="F61" s="92"/>
      <c r="G61" s="93"/>
      <c r="H61" s="93"/>
    </row>
    <row r="62" spans="1:8" x14ac:dyDescent="0.25">
      <c r="A62" s="66"/>
      <c r="B62" s="66"/>
      <c r="C62" s="92"/>
      <c r="D62" s="92"/>
      <c r="E62" s="92"/>
      <c r="F62" s="92"/>
      <c r="G62" s="93"/>
      <c r="H62" s="93"/>
    </row>
    <row r="63" spans="1:8" ht="15.75" thickBot="1" x14ac:dyDescent="0.3">
      <c r="A63" s="66"/>
      <c r="B63" s="66"/>
      <c r="C63" s="92"/>
      <c r="D63" s="92"/>
      <c r="E63" s="92"/>
      <c r="F63" s="92"/>
      <c r="G63" s="93"/>
      <c r="H63" s="93"/>
    </row>
    <row r="64" spans="1:8" ht="16.5" thickTop="1" thickBot="1" x14ac:dyDescent="0.3">
      <c r="A64" s="119" t="s">
        <v>939</v>
      </c>
      <c r="B64" s="120"/>
      <c r="C64" s="120"/>
      <c r="D64" s="120"/>
      <c r="E64" s="120"/>
      <c r="F64" s="120"/>
      <c r="G64" s="120"/>
      <c r="H64" s="121"/>
    </row>
    <row r="65" spans="1:8" ht="15.75" thickTop="1" x14ac:dyDescent="0.25">
      <c r="A65" s="66"/>
      <c r="B65" s="96"/>
      <c r="C65" s="101" t="str">
        <f t="shared" ref="C65:H66" si="5">C5</f>
        <v>2023-2024</v>
      </c>
      <c r="D65" s="101" t="str">
        <f t="shared" si="5"/>
        <v>2023-2024</v>
      </c>
      <c r="E65" s="101" t="str">
        <f t="shared" si="5"/>
        <v>2024-2025</v>
      </c>
      <c r="F65" s="101" t="str">
        <f t="shared" si="5"/>
        <v>2024-2025</v>
      </c>
      <c r="G65" s="101" t="str">
        <f t="shared" si="5"/>
        <v>2024-2025</v>
      </c>
      <c r="H65" s="101" t="str">
        <f t="shared" si="5"/>
        <v>2025-26</v>
      </c>
    </row>
    <row r="66" spans="1:8" x14ac:dyDescent="0.25">
      <c r="A66" s="66"/>
      <c r="B66" s="96"/>
      <c r="C66" s="101" t="str">
        <f t="shared" si="5"/>
        <v>REVISED</v>
      </c>
      <c r="D66" s="101" t="str">
        <f t="shared" si="5"/>
        <v>ACTUAL</v>
      </c>
      <c r="E66" s="101" t="str">
        <f t="shared" si="5"/>
        <v>ADOPTED</v>
      </c>
      <c r="F66" s="101" t="str">
        <f t="shared" si="5"/>
        <v>ACTUAL</v>
      </c>
      <c r="G66" s="101" t="str">
        <f t="shared" si="5"/>
        <v>REVISED</v>
      </c>
      <c r="H66" s="101" t="str">
        <f t="shared" si="5"/>
        <v>PROPOSED</v>
      </c>
    </row>
    <row r="67" spans="1:8" ht="15.75" thickBot="1" x14ac:dyDescent="0.3">
      <c r="A67" s="66"/>
      <c r="B67" s="129" t="s">
        <v>940</v>
      </c>
      <c r="C67" s="102"/>
      <c r="D67" s="102"/>
      <c r="E67" s="102" t="str">
        <f>E7</f>
        <v>BUDGET</v>
      </c>
      <c r="F67" s="102" t="str">
        <f>F7</f>
        <v>SIX MONTHS</v>
      </c>
      <c r="G67" s="102" t="str">
        <f>G7</f>
        <v>BUDGET</v>
      </c>
      <c r="H67" s="102" t="str">
        <f>H7</f>
        <v>BUDGET</v>
      </c>
    </row>
    <row r="68" spans="1:8" ht="15.75" thickTop="1" x14ac:dyDescent="0.25">
      <c r="A68" s="66"/>
      <c r="B68" s="66" t="s">
        <v>941</v>
      </c>
      <c r="C68" s="65">
        <f t="shared" ref="C68:H68" si="6">C12</f>
        <v>8502</v>
      </c>
      <c r="D68" s="65">
        <f t="shared" si="6"/>
        <v>8596.52</v>
      </c>
      <c r="E68" s="65">
        <f t="shared" si="6"/>
        <v>9015</v>
      </c>
      <c r="F68" s="65">
        <f t="shared" si="6"/>
        <v>1814.82</v>
      </c>
      <c r="G68" s="65">
        <f t="shared" si="6"/>
        <v>9109</v>
      </c>
      <c r="H68" s="65">
        <f t="shared" si="6"/>
        <v>9334</v>
      </c>
    </row>
    <row r="69" spans="1:8" x14ac:dyDescent="0.25">
      <c r="A69" s="66"/>
      <c r="B69" s="66" t="s">
        <v>79</v>
      </c>
      <c r="C69" s="65">
        <f t="shared" ref="C69:H69" si="7">C16</f>
        <v>1550</v>
      </c>
      <c r="D69" s="65">
        <f t="shared" si="7"/>
        <v>1266.47</v>
      </c>
      <c r="E69" s="65">
        <f t="shared" si="7"/>
        <v>1450</v>
      </c>
      <c r="F69" s="65">
        <f t="shared" si="7"/>
        <v>360.31</v>
      </c>
      <c r="G69" s="65">
        <f t="shared" si="7"/>
        <v>1002</v>
      </c>
      <c r="H69" s="65">
        <f t="shared" si="7"/>
        <v>1650</v>
      </c>
    </row>
    <row r="70" spans="1:8" x14ac:dyDescent="0.25">
      <c r="A70" s="66"/>
      <c r="B70" s="66" t="s">
        <v>80</v>
      </c>
      <c r="C70" s="65">
        <f t="shared" ref="C70:H70" si="8">C19</f>
        <v>17150</v>
      </c>
      <c r="D70" s="65">
        <f t="shared" si="8"/>
        <v>17150</v>
      </c>
      <c r="E70" s="65">
        <f t="shared" si="8"/>
        <v>18500</v>
      </c>
      <c r="F70" s="65">
        <f t="shared" si="8"/>
        <v>0</v>
      </c>
      <c r="G70" s="65">
        <f t="shared" si="8"/>
        <v>18500</v>
      </c>
      <c r="H70" s="65">
        <f t="shared" si="8"/>
        <v>20400</v>
      </c>
    </row>
    <row r="71" spans="1:8" x14ac:dyDescent="0.25">
      <c r="A71" s="66"/>
      <c r="B71" s="66" t="s">
        <v>81</v>
      </c>
      <c r="C71" s="65">
        <f t="shared" ref="C71:H71" si="9">C24</f>
        <v>11075</v>
      </c>
      <c r="D71" s="65">
        <f t="shared" si="9"/>
        <v>10932.14</v>
      </c>
      <c r="E71" s="65">
        <f t="shared" si="9"/>
        <v>12125</v>
      </c>
      <c r="F71" s="65">
        <f t="shared" si="9"/>
        <v>3956.12</v>
      </c>
      <c r="G71" s="65">
        <f t="shared" si="9"/>
        <v>12125</v>
      </c>
      <c r="H71" s="65">
        <f t="shared" si="9"/>
        <v>15025</v>
      </c>
    </row>
    <row r="72" spans="1:8" ht="15.75" thickBot="1" x14ac:dyDescent="0.3">
      <c r="A72" s="66"/>
      <c r="B72" s="148" t="s">
        <v>1035</v>
      </c>
      <c r="C72" s="138">
        <f t="shared" ref="C72:H72" si="10">C27</f>
        <v>0</v>
      </c>
      <c r="D72" s="138">
        <f t="shared" si="10"/>
        <v>0</v>
      </c>
      <c r="E72" s="138">
        <f t="shared" si="10"/>
        <v>0</v>
      </c>
      <c r="F72" s="138">
        <f t="shared" si="10"/>
        <v>0</v>
      </c>
      <c r="G72" s="138">
        <f t="shared" si="10"/>
        <v>0</v>
      </c>
      <c r="H72" s="138">
        <f t="shared" si="10"/>
        <v>0</v>
      </c>
    </row>
    <row r="73" spans="1:8" ht="16.5" thickTop="1" thickBot="1" x14ac:dyDescent="0.3">
      <c r="A73" s="66"/>
      <c r="B73" s="98" t="s">
        <v>78</v>
      </c>
      <c r="C73" s="130">
        <f t="shared" ref="C73:H73" si="11">SUM(C68:C72)</f>
        <v>38277</v>
      </c>
      <c r="D73" s="130">
        <f t="shared" si="11"/>
        <v>37945.129999999997</v>
      </c>
      <c r="E73" s="130">
        <f t="shared" si="11"/>
        <v>41090</v>
      </c>
      <c r="F73" s="130">
        <f t="shared" si="11"/>
        <v>6131.25</v>
      </c>
      <c r="G73" s="130">
        <f t="shared" si="11"/>
        <v>40736</v>
      </c>
      <c r="H73" s="130">
        <f t="shared" si="11"/>
        <v>46409</v>
      </c>
    </row>
    <row r="74" spans="1:8" ht="16.5" thickTop="1" thickBot="1" x14ac:dyDescent="0.3">
      <c r="A74" s="66"/>
      <c r="B74" s="66"/>
      <c r="C74" s="92"/>
      <c r="D74" s="92"/>
      <c r="E74" s="92"/>
      <c r="F74" s="92"/>
      <c r="G74" s="93"/>
      <c r="H74" s="93"/>
    </row>
    <row r="75" spans="1:8" ht="16.5" thickTop="1" thickBot="1" x14ac:dyDescent="0.3">
      <c r="A75" s="123" t="s">
        <v>943</v>
      </c>
      <c r="B75" s="124"/>
      <c r="C75" s="124"/>
      <c r="D75" s="124"/>
      <c r="E75" s="124"/>
      <c r="F75" s="124"/>
      <c r="G75" s="124"/>
      <c r="H75" s="125"/>
    </row>
    <row r="76" spans="1:8" ht="15.75" thickTop="1" x14ac:dyDescent="0.25">
      <c r="A76" s="66"/>
      <c r="B76" s="96"/>
      <c r="C76" s="101"/>
      <c r="D76" s="101" t="s">
        <v>867</v>
      </c>
      <c r="E76" s="101" t="s">
        <v>867</v>
      </c>
      <c r="F76" s="106" t="s">
        <v>867</v>
      </c>
      <c r="G76" s="106" t="s">
        <v>866</v>
      </c>
      <c r="H76" s="190" t="s">
        <v>870</v>
      </c>
    </row>
    <row r="77" spans="1:8" ht="15.75" thickBot="1" x14ac:dyDescent="0.3">
      <c r="A77" s="66"/>
      <c r="B77" s="102"/>
      <c r="C77" s="102"/>
      <c r="D77" s="165">
        <f>'[6]01-15-16'!D39</f>
        <v>2022</v>
      </c>
      <c r="E77" s="165">
        <f>'[6]01-15-16'!E39</f>
        <v>2023</v>
      </c>
      <c r="F77" s="165">
        <f>'[6]01-15-16'!F39</f>
        <v>2024</v>
      </c>
      <c r="G77" s="165">
        <f>'[6]01-15-16'!G39</f>
        <v>2025</v>
      </c>
      <c r="H77" s="165">
        <f>'[6]01-15-16'!H39</f>
        <v>2026</v>
      </c>
    </row>
    <row r="78" spans="1:8" ht="15.75" thickTop="1" x14ac:dyDescent="0.25">
      <c r="A78" s="66"/>
      <c r="B78" s="66" t="s">
        <v>1115</v>
      </c>
      <c r="C78" s="92"/>
      <c r="D78" s="92"/>
      <c r="E78" s="92"/>
      <c r="F78" s="93"/>
      <c r="G78" s="93"/>
      <c r="H78" s="93"/>
    </row>
    <row r="79" spans="1:8" ht="15.75" thickBot="1" x14ac:dyDescent="0.3">
      <c r="A79" s="66"/>
      <c r="B79" s="66"/>
      <c r="C79" s="92"/>
      <c r="D79" s="92"/>
      <c r="E79" s="92"/>
      <c r="F79" s="93"/>
      <c r="G79" s="93"/>
      <c r="H79" s="93"/>
    </row>
    <row r="80" spans="1:8" ht="16.5" thickTop="1" thickBot="1" x14ac:dyDescent="0.3">
      <c r="A80" s="119" t="s">
        <v>955</v>
      </c>
      <c r="B80" s="120"/>
      <c r="C80" s="120"/>
      <c r="D80" s="120"/>
      <c r="E80" s="120"/>
      <c r="F80" s="120"/>
      <c r="G80" s="120"/>
      <c r="H80" s="121"/>
    </row>
    <row r="81" spans="1:8" ht="15.75" thickTop="1" x14ac:dyDescent="0.25">
      <c r="A81" s="66"/>
      <c r="B81" s="105" t="s">
        <v>956</v>
      </c>
      <c r="C81" s="101"/>
      <c r="D81" s="101" t="s">
        <v>867</v>
      </c>
      <c r="E81" s="101" t="s">
        <v>867</v>
      </c>
      <c r="F81" s="106" t="s">
        <v>867</v>
      </c>
      <c r="G81" s="106" t="str">
        <f>G67</f>
        <v>BUDGET</v>
      </c>
      <c r="H81" s="106" t="str">
        <f>H67</f>
        <v>BUDGET</v>
      </c>
    </row>
    <row r="82" spans="1:8" ht="15.75" thickBot="1" x14ac:dyDescent="0.3">
      <c r="A82" s="66"/>
      <c r="B82" s="144"/>
      <c r="C82" s="102"/>
      <c r="D82" s="165">
        <f>'[6]01-15-16'!D44</f>
        <v>2022</v>
      </c>
      <c r="E82" s="165">
        <f>'[6]01-15-16'!E44</f>
        <v>2023</v>
      </c>
      <c r="F82" s="165">
        <f>'[6]01-15-16'!F44</f>
        <v>2024</v>
      </c>
      <c r="G82" s="165">
        <f>'[6]01-15-16'!G44</f>
        <v>2025</v>
      </c>
      <c r="H82" s="165">
        <f>'[6]01-15-16'!H44</f>
        <v>2026</v>
      </c>
    </row>
    <row r="83" spans="1:8" ht="15.75" thickTop="1" x14ac:dyDescent="0.25">
      <c r="A83" s="66"/>
      <c r="B83" s="127" t="s">
        <v>1116</v>
      </c>
      <c r="C83" s="66"/>
      <c r="D83" s="66">
        <v>0</v>
      </c>
      <c r="E83" s="66">
        <v>0</v>
      </c>
      <c r="F83" s="66">
        <v>0</v>
      </c>
      <c r="G83" s="66">
        <v>0</v>
      </c>
      <c r="H83" s="93">
        <v>0</v>
      </c>
    </row>
  </sheetData>
  <mergeCells count="3">
    <mergeCell ref="A1:H1"/>
    <mergeCell ref="A2:H2"/>
    <mergeCell ref="A3:H3"/>
  </mergeCells>
  <pageMargins left="0.7" right="0.7" top="0.75" bottom="0.75" header="0.3" footer="0.3"/>
  <pageSetup scale="88" orientation="portrait" r:id="rId1"/>
  <rowBreaks count="1" manualBreakCount="1">
    <brk id="38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157"/>
  <sheetViews>
    <sheetView topLeftCell="A3" zoomScaleNormal="100" workbookViewId="0">
      <selection activeCell="G30" sqref="G30"/>
    </sheetView>
  </sheetViews>
  <sheetFormatPr defaultRowHeight="15" x14ac:dyDescent="0.25"/>
  <cols>
    <col min="1" max="1" width="14.42578125" customWidth="1"/>
    <col min="2" max="2" width="29.42578125" customWidth="1"/>
    <col min="3" max="3" width="9.7109375" bestFit="1" customWidth="1"/>
    <col min="6" max="6" width="11.28515625" bestFit="1" customWidth="1"/>
    <col min="7" max="8" width="10.28515625" bestFit="1" customWidth="1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53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</row>
    <row r="8" spans="1:8" ht="15.75" thickTop="1" x14ac:dyDescent="0.25">
      <c r="A8" s="3" t="s">
        <v>115</v>
      </c>
      <c r="B8" s="3" t="s">
        <v>283</v>
      </c>
      <c r="C8" s="8">
        <v>3977502</v>
      </c>
      <c r="D8" s="8">
        <v>3871862.58</v>
      </c>
      <c r="E8" s="8">
        <v>4409734</v>
      </c>
      <c r="F8" s="8">
        <v>1890577.68</v>
      </c>
      <c r="G8" s="8">
        <v>4126171</v>
      </c>
      <c r="H8" s="8">
        <v>4564975</v>
      </c>
    </row>
    <row r="9" spans="1:8" x14ac:dyDescent="0.25">
      <c r="A9" s="2" t="s">
        <v>116</v>
      </c>
      <c r="B9" s="2" t="s">
        <v>284</v>
      </c>
      <c r="C9" s="30">
        <v>170000</v>
      </c>
      <c r="D9" s="18">
        <v>218044.54</v>
      </c>
      <c r="E9" s="18">
        <v>150000</v>
      </c>
      <c r="F9" s="18">
        <v>83508.05</v>
      </c>
      <c r="G9" s="18">
        <v>215000</v>
      </c>
      <c r="H9" s="59">
        <v>220000</v>
      </c>
    </row>
    <row r="10" spans="1:8" x14ac:dyDescent="0.25">
      <c r="A10" s="2" t="s">
        <v>117</v>
      </c>
      <c r="B10" s="2" t="s">
        <v>436</v>
      </c>
      <c r="C10" s="30">
        <v>146304</v>
      </c>
      <c r="D10" s="18">
        <v>159828.53</v>
      </c>
      <c r="E10" s="18">
        <v>146304</v>
      </c>
      <c r="F10" s="18">
        <v>92172.27</v>
      </c>
      <c r="G10" s="18">
        <v>146304</v>
      </c>
      <c r="H10" s="59">
        <v>150000</v>
      </c>
    </row>
    <row r="11" spans="1:8" x14ac:dyDescent="0.25">
      <c r="A11" s="2" t="s">
        <v>123</v>
      </c>
      <c r="B11" s="2" t="s">
        <v>290</v>
      </c>
      <c r="C11" s="30">
        <v>168038</v>
      </c>
      <c r="D11" s="5">
        <v>165954.45000000001</v>
      </c>
      <c r="E11" s="59">
        <v>178890</v>
      </c>
      <c r="F11" s="59">
        <v>86018.55</v>
      </c>
      <c r="G11" s="59">
        <v>176967</v>
      </c>
      <c r="H11" s="59">
        <v>175000</v>
      </c>
    </row>
    <row r="12" spans="1:8" x14ac:dyDescent="0.25">
      <c r="A12" s="2" t="s">
        <v>118</v>
      </c>
      <c r="B12" s="2" t="s">
        <v>285</v>
      </c>
      <c r="C12" s="30">
        <v>32250</v>
      </c>
      <c r="D12" s="61">
        <v>32250</v>
      </c>
      <c r="E12" s="61">
        <v>33540</v>
      </c>
      <c r="F12" s="61">
        <v>33750</v>
      </c>
      <c r="G12" s="61">
        <v>33750</v>
      </c>
      <c r="H12" s="59">
        <v>34260</v>
      </c>
    </row>
    <row r="13" spans="1:8" s="57" customFormat="1" x14ac:dyDescent="0.25">
      <c r="A13" s="58" t="s">
        <v>858</v>
      </c>
      <c r="B13" s="58" t="s">
        <v>547</v>
      </c>
      <c r="C13" s="59">
        <v>3100</v>
      </c>
      <c r="D13" s="59">
        <v>3100</v>
      </c>
      <c r="E13" s="59">
        <v>0</v>
      </c>
      <c r="F13" s="59">
        <v>0</v>
      </c>
      <c r="G13" s="59">
        <v>0</v>
      </c>
      <c r="H13" s="59">
        <v>2550</v>
      </c>
    </row>
    <row r="14" spans="1:8" x14ac:dyDescent="0.25">
      <c r="A14" s="2" t="s">
        <v>119</v>
      </c>
      <c r="B14" s="2" t="s">
        <v>286</v>
      </c>
      <c r="C14" s="30">
        <v>590197</v>
      </c>
      <c r="D14" s="5">
        <v>584076.43999999994</v>
      </c>
      <c r="E14" s="59">
        <v>658941</v>
      </c>
      <c r="F14" s="59">
        <v>292232.24</v>
      </c>
      <c r="G14" s="59">
        <v>629804</v>
      </c>
      <c r="H14" s="59">
        <v>691544</v>
      </c>
    </row>
    <row r="15" spans="1:8" x14ac:dyDescent="0.25">
      <c r="A15" s="2" t="s">
        <v>120</v>
      </c>
      <c r="B15" s="2" t="s">
        <v>287</v>
      </c>
      <c r="C15" s="30">
        <v>335624</v>
      </c>
      <c r="D15" s="5">
        <v>325913.55</v>
      </c>
      <c r="E15" s="59">
        <v>375840</v>
      </c>
      <c r="F15" s="59">
        <v>160212.69</v>
      </c>
      <c r="G15" s="59">
        <v>350056</v>
      </c>
      <c r="H15" s="59">
        <v>394211</v>
      </c>
    </row>
    <row r="16" spans="1:8" x14ac:dyDescent="0.25">
      <c r="A16" s="2" t="s">
        <v>122</v>
      </c>
      <c r="B16" s="2" t="s">
        <v>289</v>
      </c>
      <c r="C16" s="30">
        <v>98944</v>
      </c>
      <c r="D16" s="59">
        <v>95430</v>
      </c>
      <c r="E16" s="59">
        <v>74184</v>
      </c>
      <c r="F16" s="59">
        <v>36926.92</v>
      </c>
      <c r="G16" s="59">
        <v>74636</v>
      </c>
      <c r="H16" s="59">
        <v>50641</v>
      </c>
    </row>
    <row r="17" spans="1:9" x14ac:dyDescent="0.25">
      <c r="A17" s="2" t="s">
        <v>121</v>
      </c>
      <c r="B17" s="2" t="s">
        <v>288</v>
      </c>
      <c r="C17" s="30">
        <v>445829</v>
      </c>
      <c r="D17" s="5">
        <v>420228.89</v>
      </c>
      <c r="E17" s="59">
        <v>533709</v>
      </c>
      <c r="F17" s="59">
        <v>384507.43</v>
      </c>
      <c r="G17" s="59">
        <v>500000</v>
      </c>
      <c r="H17" s="59">
        <v>610477</v>
      </c>
    </row>
    <row r="18" spans="1:9" x14ac:dyDescent="0.25">
      <c r="A18" s="2" t="s">
        <v>145</v>
      </c>
      <c r="B18" s="2" t="s">
        <v>320</v>
      </c>
      <c r="C18" s="30">
        <v>6339</v>
      </c>
      <c r="D18" s="5">
        <v>6333.99</v>
      </c>
      <c r="E18" s="59">
        <v>6350</v>
      </c>
      <c r="F18" s="5">
        <v>3011.91</v>
      </c>
      <c r="G18" s="5">
        <v>6283</v>
      </c>
      <c r="H18" s="59">
        <v>6300</v>
      </c>
    </row>
    <row r="19" spans="1:9" x14ac:dyDescent="0.25">
      <c r="A19" s="9"/>
      <c r="B19" s="9" t="s">
        <v>89</v>
      </c>
      <c r="C19" s="10">
        <f>SUM(C8:C18)</f>
        <v>5974127</v>
      </c>
      <c r="D19" s="10">
        <f t="shared" ref="D19:H19" si="0">SUM(D8:D18)</f>
        <v>5883022.9700000007</v>
      </c>
      <c r="E19" s="10">
        <f t="shared" si="0"/>
        <v>6567492</v>
      </c>
      <c r="F19" s="10">
        <f t="shared" si="0"/>
        <v>3062917.74</v>
      </c>
      <c r="G19" s="10">
        <f>SUM(G8:G18)</f>
        <v>6258971</v>
      </c>
      <c r="H19" s="10">
        <f t="shared" si="0"/>
        <v>6899958</v>
      </c>
    </row>
    <row r="20" spans="1:9" s="57" customFormat="1" x14ac:dyDescent="0.25">
      <c r="A20" s="26" t="s">
        <v>896</v>
      </c>
      <c r="B20" s="26" t="s">
        <v>892</v>
      </c>
      <c r="C20" s="18">
        <v>0</v>
      </c>
      <c r="D20" s="18">
        <v>0</v>
      </c>
      <c r="E20" s="18">
        <v>0</v>
      </c>
      <c r="F20" s="18">
        <v>214.65</v>
      </c>
      <c r="G20" s="18">
        <v>0</v>
      </c>
      <c r="H20" s="18">
        <v>0</v>
      </c>
    </row>
    <row r="21" spans="1:9" x14ac:dyDescent="0.25">
      <c r="A21" s="16" t="s">
        <v>124</v>
      </c>
      <c r="B21" s="16" t="s">
        <v>292</v>
      </c>
      <c r="C21" s="17">
        <v>11000</v>
      </c>
      <c r="D21" s="61">
        <v>10954.15</v>
      </c>
      <c r="E21" s="61">
        <v>12681</v>
      </c>
      <c r="F21" s="17">
        <v>3407.91</v>
      </c>
      <c r="G21" s="61">
        <v>12681</v>
      </c>
      <c r="H21" s="61">
        <v>12681</v>
      </c>
      <c r="I21" s="13"/>
    </row>
    <row r="22" spans="1:9" x14ac:dyDescent="0.25">
      <c r="A22" s="2" t="s">
        <v>125</v>
      </c>
      <c r="B22" s="2" t="s">
        <v>294</v>
      </c>
      <c r="C22" s="30">
        <v>1750</v>
      </c>
      <c r="D22" s="59">
        <v>1105.3399999999999</v>
      </c>
      <c r="E22" s="59">
        <v>1750</v>
      </c>
      <c r="F22" s="59">
        <v>574.77</v>
      </c>
      <c r="G22" s="53">
        <v>1750</v>
      </c>
      <c r="H22" s="59">
        <v>1750</v>
      </c>
    </row>
    <row r="23" spans="1:9" x14ac:dyDescent="0.25">
      <c r="A23" s="2" t="s">
        <v>126</v>
      </c>
      <c r="B23" s="2" t="s">
        <v>512</v>
      </c>
      <c r="C23" s="30">
        <v>104500</v>
      </c>
      <c r="D23" s="59">
        <v>91960.46</v>
      </c>
      <c r="E23" s="59">
        <v>105000</v>
      </c>
      <c r="F23" s="59">
        <v>40562.97</v>
      </c>
      <c r="G23" s="59">
        <v>105000</v>
      </c>
      <c r="H23" s="59">
        <v>105000</v>
      </c>
    </row>
    <row r="24" spans="1:9" x14ac:dyDescent="0.25">
      <c r="A24" s="2" t="s">
        <v>127</v>
      </c>
      <c r="B24" s="2" t="s">
        <v>514</v>
      </c>
      <c r="C24" s="30">
        <v>7000</v>
      </c>
      <c r="D24" s="59">
        <v>2849.56</v>
      </c>
      <c r="E24" s="59">
        <v>8760</v>
      </c>
      <c r="F24" s="59">
        <v>1274.9000000000001</v>
      </c>
      <c r="G24" s="59">
        <v>8760</v>
      </c>
      <c r="H24" s="59">
        <v>9030</v>
      </c>
    </row>
    <row r="25" spans="1:9" x14ac:dyDescent="0.25">
      <c r="A25" s="2" t="s">
        <v>128</v>
      </c>
      <c r="B25" s="2" t="s">
        <v>551</v>
      </c>
      <c r="C25" s="30">
        <v>37275</v>
      </c>
      <c r="D25" s="5">
        <v>32818.089999999997</v>
      </c>
      <c r="E25" s="59">
        <v>37975</v>
      </c>
      <c r="F25" s="59">
        <v>15087.73</v>
      </c>
      <c r="G25" s="59">
        <v>37975</v>
      </c>
      <c r="H25" s="59">
        <v>38775</v>
      </c>
    </row>
    <row r="26" spans="1:9" x14ac:dyDescent="0.25">
      <c r="A26" s="2" t="s">
        <v>129</v>
      </c>
      <c r="B26" s="2" t="s">
        <v>552</v>
      </c>
      <c r="C26" s="61">
        <v>13717</v>
      </c>
      <c r="D26" s="61">
        <v>13717</v>
      </c>
      <c r="E26" s="61">
        <v>10468</v>
      </c>
      <c r="F26" s="61">
        <v>9912.4</v>
      </c>
      <c r="G26" s="61">
        <v>10468</v>
      </c>
      <c r="H26" s="61">
        <v>10550</v>
      </c>
    </row>
    <row r="27" spans="1:9" x14ac:dyDescent="0.25">
      <c r="A27" s="2" t="s">
        <v>130</v>
      </c>
      <c r="B27" s="2" t="s">
        <v>553</v>
      </c>
      <c r="C27" s="30">
        <v>5800</v>
      </c>
      <c r="D27" s="59">
        <v>2932.13</v>
      </c>
      <c r="E27" s="59">
        <v>5800</v>
      </c>
      <c r="F27" s="59">
        <v>0</v>
      </c>
      <c r="G27" s="59">
        <v>5800</v>
      </c>
      <c r="H27" s="59">
        <v>5800</v>
      </c>
    </row>
    <row r="28" spans="1:9" x14ac:dyDescent="0.25">
      <c r="A28" s="2" t="s">
        <v>131</v>
      </c>
      <c r="B28" s="2" t="s">
        <v>300</v>
      </c>
      <c r="C28" s="30">
        <v>12380</v>
      </c>
      <c r="D28" s="59">
        <v>11287.99</v>
      </c>
      <c r="E28" s="59">
        <v>13270</v>
      </c>
      <c r="F28" s="59">
        <v>4120.1499999999996</v>
      </c>
      <c r="G28" s="59">
        <v>13270</v>
      </c>
      <c r="H28" s="59">
        <v>13270</v>
      </c>
    </row>
    <row r="29" spans="1:9" x14ac:dyDescent="0.25">
      <c r="A29" s="9"/>
      <c r="B29" s="9" t="s">
        <v>88</v>
      </c>
      <c r="C29" s="10">
        <f t="shared" ref="C29:H29" si="1">SUM(C20:C28)</f>
        <v>193422</v>
      </c>
      <c r="D29" s="10">
        <f t="shared" si="1"/>
        <v>167624.72</v>
      </c>
      <c r="E29" s="10">
        <f t="shared" si="1"/>
        <v>195704</v>
      </c>
      <c r="F29" s="10">
        <f t="shared" si="1"/>
        <v>75155.48</v>
      </c>
      <c r="G29" s="10">
        <f>SUM(G20:G28)</f>
        <v>195704</v>
      </c>
      <c r="H29" s="10">
        <f t="shared" si="1"/>
        <v>196856</v>
      </c>
    </row>
    <row r="30" spans="1:9" x14ac:dyDescent="0.25">
      <c r="A30" s="2" t="s">
        <v>132</v>
      </c>
      <c r="B30" s="2" t="s">
        <v>392</v>
      </c>
      <c r="C30" s="61">
        <v>26840</v>
      </c>
      <c r="D30" s="61">
        <v>26405.48</v>
      </c>
      <c r="E30" s="61">
        <v>27250</v>
      </c>
      <c r="F30" s="61">
        <v>14736.25</v>
      </c>
      <c r="G30" s="61">
        <v>27250</v>
      </c>
      <c r="H30" s="61">
        <v>27700</v>
      </c>
    </row>
    <row r="31" spans="1:9" x14ac:dyDescent="0.25">
      <c r="A31" s="2" t="s">
        <v>133</v>
      </c>
      <c r="B31" s="2" t="s">
        <v>338</v>
      </c>
      <c r="C31" s="30">
        <v>15015</v>
      </c>
      <c r="D31" s="59">
        <v>5934.83</v>
      </c>
      <c r="E31" s="59">
        <v>20540</v>
      </c>
      <c r="F31" s="59">
        <v>2070.46</v>
      </c>
      <c r="G31" s="59">
        <v>20540</v>
      </c>
      <c r="H31" s="59">
        <v>20590</v>
      </c>
    </row>
    <row r="32" spans="1:9" x14ac:dyDescent="0.25">
      <c r="A32" s="2" t="s">
        <v>134</v>
      </c>
      <c r="B32" s="2" t="s">
        <v>452</v>
      </c>
      <c r="C32" s="30">
        <v>55600</v>
      </c>
      <c r="D32" s="59">
        <v>-608.49</v>
      </c>
      <c r="E32" s="59">
        <v>49500</v>
      </c>
      <c r="F32" s="59">
        <v>11752.55</v>
      </c>
      <c r="G32" s="59">
        <v>49500</v>
      </c>
      <c r="H32" s="59">
        <v>49500</v>
      </c>
    </row>
    <row r="33" spans="1:8" x14ac:dyDescent="0.25">
      <c r="A33" s="2" t="s">
        <v>135</v>
      </c>
      <c r="B33" s="2" t="s">
        <v>340</v>
      </c>
      <c r="C33" s="30">
        <v>58166</v>
      </c>
      <c r="D33" s="30">
        <v>58165.77</v>
      </c>
      <c r="E33" s="59">
        <v>108729</v>
      </c>
      <c r="F33" s="59">
        <v>58381.97</v>
      </c>
      <c r="G33" s="59">
        <v>108729</v>
      </c>
      <c r="H33" s="59">
        <v>164716</v>
      </c>
    </row>
    <row r="34" spans="1:8" x14ac:dyDescent="0.25">
      <c r="A34" s="9"/>
      <c r="B34" s="9" t="s">
        <v>87</v>
      </c>
      <c r="C34" s="10">
        <f>SUM(C30:C33)</f>
        <v>155621</v>
      </c>
      <c r="D34" s="10">
        <f t="shared" ref="D34:H34" si="2">SUM(D30:D33)</f>
        <v>89897.59</v>
      </c>
      <c r="E34" s="10">
        <f t="shared" si="2"/>
        <v>206019</v>
      </c>
      <c r="F34" s="10">
        <f t="shared" si="2"/>
        <v>86941.23</v>
      </c>
      <c r="G34" s="10">
        <f>SUM(G30:G33)</f>
        <v>206019</v>
      </c>
      <c r="H34" s="10">
        <f t="shared" si="2"/>
        <v>262506</v>
      </c>
    </row>
    <row r="35" spans="1:8" x14ac:dyDescent="0.25">
      <c r="A35" s="2" t="s">
        <v>136</v>
      </c>
      <c r="B35" s="2" t="s">
        <v>312</v>
      </c>
      <c r="C35" s="61">
        <v>16560</v>
      </c>
      <c r="D35" s="61">
        <v>16695.05</v>
      </c>
      <c r="E35" s="61">
        <v>17148</v>
      </c>
      <c r="F35" s="61">
        <v>6804.38</v>
      </c>
      <c r="G35" s="61">
        <v>17148</v>
      </c>
      <c r="H35" s="61">
        <v>18324</v>
      </c>
    </row>
    <row r="36" spans="1:8" x14ac:dyDescent="0.25">
      <c r="A36" s="2" t="s">
        <v>137</v>
      </c>
      <c r="B36" s="2" t="s">
        <v>313</v>
      </c>
      <c r="C36" s="30">
        <v>8456</v>
      </c>
      <c r="D36" s="59">
        <v>7408.26</v>
      </c>
      <c r="E36" s="59">
        <v>8976</v>
      </c>
      <c r="F36" s="59">
        <v>6597.17</v>
      </c>
      <c r="G36" s="59">
        <v>8975</v>
      </c>
      <c r="H36" s="59">
        <v>9699</v>
      </c>
    </row>
    <row r="37" spans="1:8" x14ac:dyDescent="0.25">
      <c r="A37" s="2" t="s">
        <v>138</v>
      </c>
      <c r="B37" s="2" t="s">
        <v>314</v>
      </c>
      <c r="C37" s="30">
        <v>65698</v>
      </c>
      <c r="D37" s="59">
        <v>65680.320000000007</v>
      </c>
      <c r="E37" s="59">
        <v>65929</v>
      </c>
      <c r="F37" s="59">
        <v>35420.480000000003</v>
      </c>
      <c r="G37" s="59">
        <v>65929</v>
      </c>
      <c r="H37" s="59">
        <v>68784</v>
      </c>
    </row>
    <row r="38" spans="1:8" x14ac:dyDescent="0.25">
      <c r="A38" s="2" t="s">
        <v>139</v>
      </c>
      <c r="B38" s="2" t="s">
        <v>315</v>
      </c>
      <c r="C38" s="30">
        <v>44190</v>
      </c>
      <c r="D38" s="59">
        <v>47091.4</v>
      </c>
      <c r="E38" s="59">
        <v>42745</v>
      </c>
      <c r="F38" s="59">
        <v>17996.400000000001</v>
      </c>
      <c r="G38" s="59">
        <v>42745</v>
      </c>
      <c r="H38" s="59">
        <v>40145</v>
      </c>
    </row>
    <row r="39" spans="1:8" x14ac:dyDescent="0.25">
      <c r="A39" s="2" t="s">
        <v>140</v>
      </c>
      <c r="B39" s="2" t="s">
        <v>316</v>
      </c>
      <c r="C39" s="30">
        <v>1300</v>
      </c>
      <c r="D39" s="59">
        <v>100</v>
      </c>
      <c r="E39" s="59">
        <v>1300</v>
      </c>
      <c r="F39" s="59">
        <v>0</v>
      </c>
      <c r="G39" s="5">
        <v>1300</v>
      </c>
      <c r="H39" s="59">
        <v>1300</v>
      </c>
    </row>
    <row r="40" spans="1:8" x14ac:dyDescent="0.25">
      <c r="A40" s="2" t="s">
        <v>141</v>
      </c>
      <c r="B40" s="2" t="s">
        <v>317</v>
      </c>
      <c r="C40" s="61">
        <v>33137</v>
      </c>
      <c r="D40" s="61">
        <v>32661.01</v>
      </c>
      <c r="E40" s="61">
        <v>34118</v>
      </c>
      <c r="F40" s="61">
        <v>19003.830000000002</v>
      </c>
      <c r="G40" s="61">
        <v>34118</v>
      </c>
      <c r="H40" s="61">
        <v>34393</v>
      </c>
    </row>
    <row r="41" spans="1:8" x14ac:dyDescent="0.25">
      <c r="A41" s="2" t="s">
        <v>142</v>
      </c>
      <c r="B41" s="2" t="s">
        <v>396</v>
      </c>
      <c r="C41" s="61">
        <v>25250</v>
      </c>
      <c r="D41" s="61">
        <v>24405.279999999999</v>
      </c>
      <c r="E41" s="61">
        <v>25503</v>
      </c>
      <c r="F41" s="61">
        <v>9050.83</v>
      </c>
      <c r="G41" s="61">
        <v>25503</v>
      </c>
      <c r="H41" s="61">
        <v>25758</v>
      </c>
    </row>
    <row r="42" spans="1:8" x14ac:dyDescent="0.25">
      <c r="A42" s="2" t="s">
        <v>143</v>
      </c>
      <c r="B42" s="2" t="s">
        <v>298</v>
      </c>
      <c r="C42" s="30">
        <v>3305</v>
      </c>
      <c r="D42" s="59">
        <v>3215.95</v>
      </c>
      <c r="E42" s="59">
        <v>3305</v>
      </c>
      <c r="F42" s="59">
        <v>1351.11</v>
      </c>
      <c r="G42" s="59">
        <v>3305</v>
      </c>
      <c r="H42" s="59">
        <v>3355</v>
      </c>
    </row>
    <row r="43" spans="1:8" x14ac:dyDescent="0.25">
      <c r="A43" s="2" t="s">
        <v>144</v>
      </c>
      <c r="B43" s="2" t="s">
        <v>554</v>
      </c>
      <c r="C43" s="30">
        <v>2500</v>
      </c>
      <c r="D43" s="59">
        <v>2334.63</v>
      </c>
      <c r="E43" s="59">
        <v>3000</v>
      </c>
      <c r="F43" s="59">
        <v>498.68</v>
      </c>
      <c r="G43" s="59">
        <v>3000</v>
      </c>
      <c r="H43" s="59">
        <v>3000</v>
      </c>
    </row>
    <row r="44" spans="1:8" x14ac:dyDescent="0.25">
      <c r="A44" s="2" t="s">
        <v>146</v>
      </c>
      <c r="B44" s="2" t="s">
        <v>462</v>
      </c>
      <c r="C44" s="61">
        <v>7575</v>
      </c>
      <c r="D44" s="61">
        <v>5573.77</v>
      </c>
      <c r="E44" s="61">
        <v>7963</v>
      </c>
      <c r="F44" s="61">
        <v>5656.14</v>
      </c>
      <c r="G44" s="61">
        <v>7963</v>
      </c>
      <c r="H44" s="61">
        <v>7963</v>
      </c>
    </row>
    <row r="45" spans="1:8" x14ac:dyDescent="0.25">
      <c r="A45" s="2" t="s">
        <v>147</v>
      </c>
      <c r="B45" s="2" t="s">
        <v>399</v>
      </c>
      <c r="C45" s="61">
        <v>3017</v>
      </c>
      <c r="D45" s="61">
        <v>2606.7800000000002</v>
      </c>
      <c r="E45" s="61">
        <v>3138</v>
      </c>
      <c r="F45" s="61">
        <v>1421.88</v>
      </c>
      <c r="G45" s="61">
        <v>3138</v>
      </c>
      <c r="H45" s="61">
        <v>3138</v>
      </c>
    </row>
    <row r="46" spans="1:8" x14ac:dyDescent="0.25">
      <c r="A46" s="2" t="s">
        <v>148</v>
      </c>
      <c r="B46" s="54" t="s">
        <v>401</v>
      </c>
      <c r="C46" s="61">
        <v>8000</v>
      </c>
      <c r="D46" s="61">
        <v>7784.63</v>
      </c>
      <c r="E46" s="61">
        <v>8500</v>
      </c>
      <c r="F46" s="61">
        <v>4049.96</v>
      </c>
      <c r="G46" s="61">
        <v>8500</v>
      </c>
      <c r="H46" s="61">
        <v>8900</v>
      </c>
    </row>
    <row r="47" spans="1:8" x14ac:dyDescent="0.25">
      <c r="A47" s="2" t="s">
        <v>149</v>
      </c>
      <c r="B47" s="2" t="s">
        <v>403</v>
      </c>
      <c r="C47" s="61">
        <v>3100</v>
      </c>
      <c r="D47" s="61">
        <v>2822.82</v>
      </c>
      <c r="E47" s="61">
        <v>3100</v>
      </c>
      <c r="F47" s="61">
        <v>1539.72</v>
      </c>
      <c r="G47" s="61">
        <v>3100</v>
      </c>
      <c r="H47" s="61">
        <v>3100</v>
      </c>
    </row>
    <row r="48" spans="1:8" x14ac:dyDescent="0.25">
      <c r="A48" s="2" t="s">
        <v>150</v>
      </c>
      <c r="B48" s="2" t="s">
        <v>467</v>
      </c>
      <c r="C48" s="30">
        <v>19000</v>
      </c>
      <c r="D48" s="59">
        <v>18816.650000000001</v>
      </c>
      <c r="E48" s="59">
        <v>19000</v>
      </c>
      <c r="F48" s="59">
        <v>8137.64</v>
      </c>
      <c r="G48" s="59">
        <v>19000</v>
      </c>
      <c r="H48" s="59">
        <v>19000</v>
      </c>
    </row>
    <row r="49" spans="1:13" x14ac:dyDescent="0.25">
      <c r="A49" s="2" t="s">
        <v>151</v>
      </c>
      <c r="B49" s="2" t="s">
        <v>322</v>
      </c>
      <c r="C49" s="30">
        <v>8000</v>
      </c>
      <c r="D49" s="59">
        <v>6961.74</v>
      </c>
      <c r="E49" s="59">
        <v>10000</v>
      </c>
      <c r="F49" s="59">
        <v>2771.84</v>
      </c>
      <c r="G49" s="59">
        <v>10000</v>
      </c>
      <c r="H49" s="59">
        <v>14400</v>
      </c>
    </row>
    <row r="50" spans="1:13" x14ac:dyDescent="0.25">
      <c r="A50" s="9"/>
      <c r="B50" s="9" t="s">
        <v>86</v>
      </c>
      <c r="C50" s="10">
        <f>SUM(C35:C49)</f>
        <v>249088</v>
      </c>
      <c r="D50" s="10">
        <f t="shared" ref="D50:H50" si="3">SUM(D35:D49)</f>
        <v>244158.29</v>
      </c>
      <c r="E50" s="10">
        <f t="shared" si="3"/>
        <v>253725</v>
      </c>
      <c r="F50" s="10">
        <f t="shared" si="3"/>
        <v>120300.06</v>
      </c>
      <c r="G50" s="10">
        <f>SUM(G35:G49)</f>
        <v>253724</v>
      </c>
      <c r="H50" s="10">
        <f t="shared" si="3"/>
        <v>261259</v>
      </c>
    </row>
    <row r="51" spans="1:13" x14ac:dyDescent="0.25">
      <c r="A51" s="2" t="s">
        <v>152</v>
      </c>
      <c r="B51" s="2" t="s">
        <v>555</v>
      </c>
      <c r="C51" s="55">
        <v>6970</v>
      </c>
      <c r="D51" s="61">
        <v>3417.62</v>
      </c>
      <c r="E51" s="61">
        <v>20970</v>
      </c>
      <c r="F51" s="61">
        <v>14000</v>
      </c>
      <c r="G51" s="61">
        <v>20970</v>
      </c>
      <c r="H51" s="61">
        <v>9090</v>
      </c>
    </row>
    <row r="52" spans="1:13" x14ac:dyDescent="0.25">
      <c r="A52" s="2" t="s">
        <v>153</v>
      </c>
      <c r="B52" s="2" t="s">
        <v>324</v>
      </c>
      <c r="C52" s="61">
        <v>5200</v>
      </c>
      <c r="D52" s="61">
        <v>2806.06</v>
      </c>
      <c r="E52" s="61">
        <v>5300</v>
      </c>
      <c r="F52" s="61">
        <v>376.27</v>
      </c>
      <c r="G52" s="61">
        <v>5300</v>
      </c>
      <c r="H52" s="61">
        <v>8750</v>
      </c>
    </row>
    <row r="53" spans="1:13" x14ac:dyDescent="0.25">
      <c r="A53" s="2" t="s">
        <v>154</v>
      </c>
      <c r="B53" s="2" t="s">
        <v>556</v>
      </c>
      <c r="C53" s="61">
        <v>40712</v>
      </c>
      <c r="D53" s="61">
        <v>38448.71</v>
      </c>
      <c r="E53" s="61">
        <v>32417</v>
      </c>
      <c r="F53" s="61">
        <v>1211.31</v>
      </c>
      <c r="G53" s="61">
        <v>32417</v>
      </c>
      <c r="H53" s="61">
        <v>32422</v>
      </c>
    </row>
    <row r="54" spans="1:13" x14ac:dyDescent="0.25">
      <c r="A54" s="9"/>
      <c r="B54" s="9" t="s">
        <v>83</v>
      </c>
      <c r="C54" s="10">
        <f>SUM(C51:C53)</f>
        <v>52882</v>
      </c>
      <c r="D54" s="10">
        <f t="shared" ref="D54:E54" si="4">SUM(D51:D53)</f>
        <v>44672.39</v>
      </c>
      <c r="E54" s="10">
        <f t="shared" si="4"/>
        <v>58687</v>
      </c>
      <c r="F54" s="10">
        <f>SUM(F51:F53)</f>
        <v>15587.58</v>
      </c>
      <c r="G54" s="10">
        <f>SUM(G51:G53)</f>
        <v>58687</v>
      </c>
      <c r="H54" s="10">
        <f>SUM(H51:H53)</f>
        <v>50262</v>
      </c>
    </row>
    <row r="55" spans="1:13" x14ac:dyDescent="0.25">
      <c r="A55" s="2" t="s">
        <v>155</v>
      </c>
      <c r="B55" s="2" t="s">
        <v>474</v>
      </c>
      <c r="C55" s="61">
        <v>29555</v>
      </c>
      <c r="D55" s="61">
        <v>26425</v>
      </c>
      <c r="E55" s="61">
        <v>36491</v>
      </c>
      <c r="F55" s="61">
        <v>0</v>
      </c>
      <c r="G55" s="61">
        <v>51019</v>
      </c>
      <c r="H55" s="61">
        <v>0</v>
      </c>
    </row>
    <row r="56" spans="1:13" x14ac:dyDescent="0.25">
      <c r="A56" s="2" t="s">
        <v>156</v>
      </c>
      <c r="B56" s="2" t="s">
        <v>557</v>
      </c>
      <c r="C56" s="61">
        <v>75000</v>
      </c>
      <c r="D56" s="61">
        <v>75000</v>
      </c>
      <c r="E56" s="61">
        <v>95138</v>
      </c>
      <c r="F56" s="61">
        <v>67488</v>
      </c>
      <c r="G56" s="61">
        <v>144138</v>
      </c>
      <c r="H56" s="59">
        <v>0</v>
      </c>
    </row>
    <row r="57" spans="1:13" x14ac:dyDescent="0.25">
      <c r="A57" s="2" t="s">
        <v>157</v>
      </c>
      <c r="B57" s="2" t="s">
        <v>558</v>
      </c>
      <c r="C57" s="29">
        <v>33155</v>
      </c>
      <c r="D57" s="61">
        <v>59563.28</v>
      </c>
      <c r="E57" s="61">
        <v>130605</v>
      </c>
      <c r="F57" s="61">
        <v>70082.289999999994</v>
      </c>
      <c r="G57" s="61">
        <v>130605</v>
      </c>
      <c r="H57" s="29">
        <v>0</v>
      </c>
    </row>
    <row r="58" spans="1:13" x14ac:dyDescent="0.25">
      <c r="A58" s="2" t="s">
        <v>158</v>
      </c>
      <c r="B58" s="2" t="s">
        <v>324</v>
      </c>
      <c r="C58" s="61">
        <v>18600</v>
      </c>
      <c r="D58" s="61">
        <v>18572.22</v>
      </c>
      <c r="E58" s="61">
        <v>0</v>
      </c>
      <c r="F58" s="61">
        <v>0</v>
      </c>
      <c r="G58" s="61">
        <v>0</v>
      </c>
      <c r="H58" s="59">
        <v>0</v>
      </c>
    </row>
    <row r="59" spans="1:13" ht="15.75" thickBot="1" x14ac:dyDescent="0.3">
      <c r="A59" s="11"/>
      <c r="B59" s="11" t="s">
        <v>84</v>
      </c>
      <c r="C59" s="12">
        <f>SUM(C55:C58)</f>
        <v>156310</v>
      </c>
      <c r="D59" s="12">
        <f t="shared" ref="D59:H59" si="5">SUM(D55:D58)</f>
        <v>179560.5</v>
      </c>
      <c r="E59" s="12">
        <f t="shared" si="5"/>
        <v>262234</v>
      </c>
      <c r="F59" s="12">
        <f t="shared" si="5"/>
        <v>137570.28999999998</v>
      </c>
      <c r="G59" s="12">
        <f>SUM(G55:G58)</f>
        <v>325762</v>
      </c>
      <c r="H59" s="12">
        <f t="shared" si="5"/>
        <v>0</v>
      </c>
    </row>
    <row r="60" spans="1:13" ht="16.5" thickTop="1" thickBot="1" x14ac:dyDescent="0.3">
      <c r="A60" s="4"/>
      <c r="B60" s="4" t="s">
        <v>54</v>
      </c>
      <c r="C60" s="6">
        <f>SUM(C8:C59)/2</f>
        <v>6781450</v>
      </c>
      <c r="D60" s="6">
        <f t="shared" ref="D60:H60" si="6">SUM(D8:D59)/2</f>
        <v>6608936.4600000028</v>
      </c>
      <c r="E60" s="6">
        <f t="shared" si="6"/>
        <v>7543861</v>
      </c>
      <c r="F60" s="6">
        <f t="shared" si="6"/>
        <v>3498472.3800000004</v>
      </c>
      <c r="G60" s="6">
        <f>SUM(G8:G59)/2</f>
        <v>7298867</v>
      </c>
      <c r="H60" s="6">
        <f t="shared" si="6"/>
        <v>7670841</v>
      </c>
    </row>
    <row r="61" spans="1:13" ht="15.75" thickTop="1" x14ac:dyDescent="0.25">
      <c r="A61" s="2"/>
      <c r="B61" s="2"/>
      <c r="C61" s="2"/>
      <c r="D61" s="2"/>
      <c r="E61" s="2"/>
      <c r="F61" s="2"/>
      <c r="G61" s="2"/>
      <c r="H61" s="2"/>
    </row>
    <row r="62" spans="1:13" x14ac:dyDescent="0.25">
      <c r="A62" s="2"/>
      <c r="B62" s="2"/>
      <c r="C62" s="2"/>
      <c r="D62" s="2"/>
      <c r="E62" s="2"/>
      <c r="F62" s="2"/>
      <c r="G62" s="2"/>
      <c r="H62" s="2"/>
      <c r="M62" s="7"/>
    </row>
    <row r="64" spans="1:13" x14ac:dyDescent="0.25">
      <c r="A64" s="66"/>
      <c r="B64" s="195"/>
      <c r="C64" s="236" t="str">
        <f>A1</f>
        <v>CITY OF GAINESVILLE</v>
      </c>
      <c r="D64" s="195"/>
      <c r="E64" s="195"/>
      <c r="F64" s="195"/>
      <c r="G64" s="195"/>
      <c r="H64" s="195"/>
    </row>
    <row r="65" spans="1:8" x14ac:dyDescent="0.25">
      <c r="A65" s="66"/>
      <c r="B65" s="195"/>
      <c r="C65" s="195" t="str">
        <f>A2</f>
        <v>BUDGET 2025-2026</v>
      </c>
      <c r="D65" s="195"/>
      <c r="E65" s="195"/>
      <c r="F65" s="195"/>
      <c r="G65" s="195"/>
      <c r="H65" s="195"/>
    </row>
    <row r="66" spans="1:8" x14ac:dyDescent="0.25">
      <c r="A66" s="66"/>
      <c r="B66" s="195"/>
      <c r="C66" s="195" t="str">
        <f>A3</f>
        <v>GENERAL FUND - POLICE</v>
      </c>
      <c r="D66" s="195"/>
      <c r="E66" s="195"/>
      <c r="F66" s="195"/>
      <c r="G66" s="195"/>
      <c r="H66" s="195"/>
    </row>
    <row r="67" spans="1:8" x14ac:dyDescent="0.25">
      <c r="A67" s="66"/>
      <c r="B67" s="66"/>
      <c r="C67" s="92"/>
      <c r="D67" s="92"/>
      <c r="E67" s="92"/>
      <c r="F67" s="92"/>
      <c r="G67" s="93"/>
      <c r="H67" s="93"/>
    </row>
    <row r="68" spans="1:8" x14ac:dyDescent="0.25">
      <c r="A68" s="66"/>
      <c r="B68" s="66"/>
      <c r="C68" s="92"/>
      <c r="D68" s="92"/>
      <c r="E68" s="92"/>
      <c r="F68" s="92"/>
      <c r="G68" s="93"/>
      <c r="H68" s="93"/>
    </row>
    <row r="69" spans="1:8" x14ac:dyDescent="0.25">
      <c r="A69" s="66"/>
      <c r="B69" s="66"/>
      <c r="C69" s="92"/>
      <c r="D69" s="92"/>
      <c r="E69" s="92"/>
      <c r="F69" s="92"/>
      <c r="G69" s="93"/>
      <c r="H69" s="93"/>
    </row>
    <row r="70" spans="1:8" x14ac:dyDescent="0.25">
      <c r="A70" s="66"/>
      <c r="B70" s="66"/>
      <c r="C70" s="92"/>
      <c r="D70" s="92"/>
      <c r="E70" s="92"/>
      <c r="F70" s="92"/>
      <c r="G70" s="93"/>
      <c r="H70" s="93"/>
    </row>
    <row r="71" spans="1:8" x14ac:dyDescent="0.25">
      <c r="A71" s="66"/>
      <c r="B71" s="66"/>
      <c r="C71" s="92"/>
      <c r="D71" s="92"/>
      <c r="E71" s="92"/>
      <c r="F71" s="92"/>
      <c r="G71" s="93"/>
      <c r="H71" s="93"/>
    </row>
    <row r="72" spans="1:8" x14ac:dyDescent="0.25">
      <c r="A72" s="66"/>
      <c r="B72" s="66"/>
      <c r="C72" s="92"/>
      <c r="D72" s="92"/>
      <c r="E72" s="92"/>
      <c r="F72" s="92"/>
      <c r="G72" s="93"/>
      <c r="H72" s="93"/>
    </row>
    <row r="73" spans="1:8" x14ac:dyDescent="0.25">
      <c r="A73" s="66"/>
      <c r="B73" s="66"/>
      <c r="C73" s="92"/>
      <c r="D73" s="92"/>
      <c r="E73" s="92"/>
      <c r="F73" s="92"/>
      <c r="G73" s="93"/>
      <c r="H73" s="93"/>
    </row>
    <row r="74" spans="1:8" x14ac:dyDescent="0.25">
      <c r="A74" s="66"/>
      <c r="B74" s="66"/>
      <c r="C74" s="92"/>
      <c r="D74" s="92"/>
      <c r="E74" s="92"/>
      <c r="F74" s="92"/>
      <c r="G74" s="93"/>
      <c r="H74" s="93"/>
    </row>
    <row r="75" spans="1:8" x14ac:dyDescent="0.25">
      <c r="A75" s="66"/>
      <c r="B75" s="66"/>
      <c r="C75" s="92"/>
      <c r="D75" s="92"/>
      <c r="E75" s="92"/>
      <c r="F75" s="92"/>
      <c r="G75" s="93"/>
      <c r="H75" s="93"/>
    </row>
    <row r="76" spans="1:8" x14ac:dyDescent="0.25">
      <c r="A76" s="66"/>
      <c r="B76" s="66"/>
      <c r="C76" s="92"/>
      <c r="D76" s="92"/>
      <c r="E76" s="92"/>
      <c r="F76" s="92"/>
      <c r="G76" s="93"/>
      <c r="H76" s="93"/>
    </row>
    <row r="77" spans="1:8" x14ac:dyDescent="0.25">
      <c r="A77" s="66"/>
      <c r="B77" s="66"/>
      <c r="C77" s="92"/>
      <c r="D77" s="92"/>
      <c r="E77" s="92"/>
      <c r="F77" s="92"/>
      <c r="G77" s="93"/>
      <c r="H77" s="93"/>
    </row>
    <row r="78" spans="1:8" x14ac:dyDescent="0.25">
      <c r="A78" s="66"/>
      <c r="B78" s="66"/>
      <c r="C78" s="92"/>
      <c r="D78" s="92"/>
      <c r="E78" s="92"/>
      <c r="F78" s="92"/>
      <c r="G78" s="93"/>
      <c r="H78" s="93"/>
    </row>
    <row r="79" spans="1:8" x14ac:dyDescent="0.25">
      <c r="A79" s="66"/>
      <c r="B79" s="66"/>
      <c r="C79" s="92"/>
      <c r="D79" s="92"/>
      <c r="E79" s="92"/>
      <c r="F79" s="92"/>
      <c r="G79" s="93"/>
      <c r="H79" s="93"/>
    </row>
    <row r="80" spans="1:8" x14ac:dyDescent="0.25">
      <c r="A80" s="66"/>
      <c r="B80" s="66"/>
      <c r="C80" s="92"/>
      <c r="D80" s="92"/>
      <c r="E80" s="92"/>
      <c r="F80" s="92"/>
      <c r="G80" s="93"/>
      <c r="H80" s="93"/>
    </row>
    <row r="81" spans="1:8" x14ac:dyDescent="0.25">
      <c r="A81" s="66"/>
      <c r="B81" s="66"/>
      <c r="C81" s="92"/>
      <c r="D81" s="92"/>
      <c r="E81" s="92"/>
      <c r="F81" s="92"/>
      <c r="G81" s="93"/>
      <c r="H81" s="93"/>
    </row>
    <row r="82" spans="1:8" x14ac:dyDescent="0.25">
      <c r="A82" s="66"/>
      <c r="B82" s="66"/>
      <c r="C82" s="92"/>
      <c r="D82" s="92"/>
      <c r="E82" s="92"/>
      <c r="F82" s="92"/>
      <c r="G82" s="93"/>
      <c r="H82" s="93"/>
    </row>
    <row r="83" spans="1:8" x14ac:dyDescent="0.25">
      <c r="A83" s="66"/>
      <c r="B83" s="66"/>
      <c r="C83" s="92"/>
      <c r="D83" s="92"/>
      <c r="E83" s="92"/>
      <c r="F83" s="92"/>
      <c r="G83" s="93"/>
      <c r="H83" s="93"/>
    </row>
    <row r="84" spans="1:8" x14ac:dyDescent="0.25">
      <c r="A84" s="66"/>
      <c r="B84" s="66"/>
      <c r="C84" s="92"/>
      <c r="D84" s="92"/>
      <c r="E84" s="92"/>
      <c r="F84" s="92"/>
      <c r="G84" s="93"/>
      <c r="H84" s="93"/>
    </row>
    <row r="85" spans="1:8" x14ac:dyDescent="0.25">
      <c r="A85" s="66"/>
      <c r="B85" s="66"/>
      <c r="C85" s="92"/>
      <c r="D85" s="92"/>
      <c r="E85" s="92"/>
      <c r="F85" s="92"/>
      <c r="G85" s="93"/>
      <c r="H85" s="93"/>
    </row>
    <row r="86" spans="1:8" x14ac:dyDescent="0.25">
      <c r="A86" s="66"/>
      <c r="B86" s="66"/>
      <c r="C86" s="92"/>
      <c r="D86" s="92"/>
      <c r="E86" s="92"/>
      <c r="F86" s="92"/>
      <c r="G86" s="93"/>
      <c r="H86" s="93"/>
    </row>
    <row r="87" spans="1:8" x14ac:dyDescent="0.25">
      <c r="A87" s="66"/>
      <c r="B87" s="66"/>
      <c r="C87" s="92"/>
      <c r="D87" s="92"/>
      <c r="E87" s="92"/>
      <c r="F87" s="92"/>
      <c r="G87" s="93"/>
      <c r="H87" s="93"/>
    </row>
    <row r="88" spans="1:8" ht="15.75" thickBot="1" x14ac:dyDescent="0.3">
      <c r="A88" s="66"/>
      <c r="B88" s="66"/>
      <c r="C88" s="92"/>
      <c r="D88" s="92"/>
      <c r="E88" s="92"/>
      <c r="F88" s="92"/>
      <c r="G88" s="93"/>
      <c r="H88" s="93"/>
    </row>
    <row r="89" spans="1:8" ht="16.5" thickTop="1" thickBot="1" x14ac:dyDescent="0.3">
      <c r="A89" s="192" t="s">
        <v>939</v>
      </c>
      <c r="B89" s="193"/>
      <c r="C89" s="193"/>
      <c r="D89" s="193"/>
      <c r="E89" s="193"/>
      <c r="F89" s="193"/>
      <c r="G89" s="193"/>
      <c r="H89" s="194"/>
    </row>
    <row r="90" spans="1:8" ht="15.75" thickTop="1" x14ac:dyDescent="0.25">
      <c r="A90" s="66"/>
      <c r="B90" s="96"/>
      <c r="C90" s="101" t="str">
        <f t="shared" ref="C90:H91" si="7">C5</f>
        <v>2023-2024</v>
      </c>
      <c r="D90" s="101" t="str">
        <f t="shared" si="7"/>
        <v>2023-2024</v>
      </c>
      <c r="E90" s="101" t="str">
        <f t="shared" si="7"/>
        <v>2024-2025</v>
      </c>
      <c r="F90" s="101" t="str">
        <f t="shared" si="7"/>
        <v>2024-2025</v>
      </c>
      <c r="G90" s="101" t="str">
        <f t="shared" si="7"/>
        <v>2024-2025</v>
      </c>
      <c r="H90" s="101" t="str">
        <f t="shared" si="7"/>
        <v>2025-26</v>
      </c>
    </row>
    <row r="91" spans="1:8" x14ac:dyDescent="0.25">
      <c r="A91" s="66"/>
      <c r="B91" s="96"/>
      <c r="C91" s="101" t="str">
        <f t="shared" si="7"/>
        <v>REVISED</v>
      </c>
      <c r="D91" s="101" t="str">
        <f t="shared" si="7"/>
        <v>ACTUAL</v>
      </c>
      <c r="E91" s="101" t="str">
        <f t="shared" si="7"/>
        <v>ADOPTED</v>
      </c>
      <c r="F91" s="101" t="str">
        <f t="shared" si="7"/>
        <v>ACTUAL</v>
      </c>
      <c r="G91" s="101" t="str">
        <f t="shared" si="7"/>
        <v>REVISED</v>
      </c>
      <c r="H91" s="101" t="str">
        <f t="shared" si="7"/>
        <v>PROPOSED</v>
      </c>
    </row>
    <row r="92" spans="1:8" ht="15.75" thickBot="1" x14ac:dyDescent="0.3">
      <c r="A92" s="66"/>
      <c r="B92" s="97" t="s">
        <v>940</v>
      </c>
      <c r="C92" s="102"/>
      <c r="D92" s="102"/>
      <c r="E92" s="102" t="str">
        <f>E7</f>
        <v>BUDGET</v>
      </c>
      <c r="F92" s="102" t="str">
        <f>F7</f>
        <v>SIX MONTHS</v>
      </c>
      <c r="G92" s="102" t="str">
        <f>G7</f>
        <v>BUDGET</v>
      </c>
      <c r="H92" s="102" t="str">
        <f>H7</f>
        <v>BUDGET</v>
      </c>
    </row>
    <row r="93" spans="1:8" ht="15.75" thickTop="1" x14ac:dyDescent="0.25">
      <c r="A93" s="66"/>
      <c r="B93" s="199"/>
      <c r="C93" s="200"/>
      <c r="D93" s="200"/>
      <c r="E93" s="200"/>
      <c r="F93" s="200"/>
      <c r="G93" s="201"/>
      <c r="H93" s="201"/>
    </row>
    <row r="94" spans="1:8" x14ac:dyDescent="0.25">
      <c r="A94" s="66"/>
      <c r="B94" s="66" t="s">
        <v>941</v>
      </c>
      <c r="C94" s="65">
        <f t="shared" ref="C94:H94" si="8">C19</f>
        <v>5974127</v>
      </c>
      <c r="D94" s="65">
        <f t="shared" si="8"/>
        <v>5883022.9700000007</v>
      </c>
      <c r="E94" s="65">
        <f t="shared" si="8"/>
        <v>6567492</v>
      </c>
      <c r="F94" s="65">
        <f t="shared" si="8"/>
        <v>3062917.74</v>
      </c>
      <c r="G94" s="65">
        <f t="shared" si="8"/>
        <v>6258971</v>
      </c>
      <c r="H94" s="65">
        <f t="shared" si="8"/>
        <v>6899958</v>
      </c>
    </row>
    <row r="95" spans="1:8" x14ac:dyDescent="0.25">
      <c r="A95" s="66"/>
      <c r="B95" s="66" t="s">
        <v>79</v>
      </c>
      <c r="C95" s="65">
        <f t="shared" ref="C95:H95" si="9">C29</f>
        <v>193422</v>
      </c>
      <c r="D95" s="65">
        <f t="shared" si="9"/>
        <v>167624.72</v>
      </c>
      <c r="E95" s="65">
        <f t="shared" si="9"/>
        <v>195704</v>
      </c>
      <c r="F95" s="65">
        <f t="shared" si="9"/>
        <v>75155.48</v>
      </c>
      <c r="G95" s="65">
        <f t="shared" si="9"/>
        <v>195704</v>
      </c>
      <c r="H95" s="65">
        <f t="shared" si="9"/>
        <v>196856</v>
      </c>
    </row>
    <row r="96" spans="1:8" x14ac:dyDescent="0.25">
      <c r="A96" s="66"/>
      <c r="B96" s="66" t="s">
        <v>80</v>
      </c>
      <c r="C96" s="65">
        <f t="shared" ref="C96:H96" si="10">C34</f>
        <v>155621</v>
      </c>
      <c r="D96" s="65">
        <f t="shared" si="10"/>
        <v>89897.59</v>
      </c>
      <c r="E96" s="65">
        <f t="shared" si="10"/>
        <v>206019</v>
      </c>
      <c r="F96" s="65">
        <f t="shared" si="10"/>
        <v>86941.23</v>
      </c>
      <c r="G96" s="65">
        <f t="shared" si="10"/>
        <v>206019</v>
      </c>
      <c r="H96" s="65">
        <f t="shared" si="10"/>
        <v>262506</v>
      </c>
    </row>
    <row r="97" spans="1:8" x14ac:dyDescent="0.25">
      <c r="A97" s="66"/>
      <c r="B97" s="66" t="s">
        <v>81</v>
      </c>
      <c r="C97" s="65">
        <f t="shared" ref="C97:H97" si="11">C50</f>
        <v>249088</v>
      </c>
      <c r="D97" s="65">
        <f t="shared" si="11"/>
        <v>244158.29</v>
      </c>
      <c r="E97" s="65">
        <f t="shared" si="11"/>
        <v>253725</v>
      </c>
      <c r="F97" s="65">
        <f t="shared" si="11"/>
        <v>120300.06</v>
      </c>
      <c r="G97" s="65">
        <f t="shared" si="11"/>
        <v>253724</v>
      </c>
      <c r="H97" s="65">
        <f t="shared" si="11"/>
        <v>261259</v>
      </c>
    </row>
    <row r="98" spans="1:8" x14ac:dyDescent="0.25">
      <c r="A98" s="66"/>
      <c r="B98" s="66" t="s">
        <v>964</v>
      </c>
      <c r="C98" s="65">
        <f t="shared" ref="C98:H98" si="12">C54</f>
        <v>52882</v>
      </c>
      <c r="D98" s="65">
        <f t="shared" si="12"/>
        <v>44672.39</v>
      </c>
      <c r="E98" s="65">
        <f t="shared" si="12"/>
        <v>58687</v>
      </c>
      <c r="F98" s="65">
        <f t="shared" si="12"/>
        <v>15587.58</v>
      </c>
      <c r="G98" s="65">
        <f t="shared" si="12"/>
        <v>58687</v>
      </c>
      <c r="H98" s="65">
        <f t="shared" si="12"/>
        <v>50262</v>
      </c>
    </row>
    <row r="99" spans="1:8" ht="15.75" thickBot="1" x14ac:dyDescent="0.3">
      <c r="A99" s="66"/>
      <c r="B99" s="66" t="s">
        <v>965</v>
      </c>
      <c r="C99" s="65">
        <f t="shared" ref="C99:H99" si="13">C59</f>
        <v>156310</v>
      </c>
      <c r="D99" s="65">
        <f t="shared" si="13"/>
        <v>179560.5</v>
      </c>
      <c r="E99" s="65">
        <f t="shared" si="13"/>
        <v>262234</v>
      </c>
      <c r="F99" s="65">
        <f t="shared" si="13"/>
        <v>137570.28999999998</v>
      </c>
      <c r="G99" s="65">
        <f t="shared" si="13"/>
        <v>325762</v>
      </c>
      <c r="H99" s="65">
        <f t="shared" si="13"/>
        <v>0</v>
      </c>
    </row>
    <row r="100" spans="1:8" ht="16.5" thickTop="1" thickBot="1" x14ac:dyDescent="0.3">
      <c r="A100" s="66"/>
      <c r="B100" s="98" t="s">
        <v>78</v>
      </c>
      <c r="C100" s="130">
        <f t="shared" ref="C100:H100" si="14">SUM(C94:C99)</f>
        <v>6781450</v>
      </c>
      <c r="D100" s="130">
        <f t="shared" si="14"/>
        <v>6608936.46</v>
      </c>
      <c r="E100" s="130">
        <f t="shared" si="14"/>
        <v>7543861</v>
      </c>
      <c r="F100" s="130">
        <f t="shared" si="14"/>
        <v>3498472.3800000004</v>
      </c>
      <c r="G100" s="130">
        <f t="shared" si="14"/>
        <v>7298867</v>
      </c>
      <c r="H100" s="130">
        <f t="shared" si="14"/>
        <v>7670841</v>
      </c>
    </row>
    <row r="101" spans="1:8" ht="15.75" thickTop="1" x14ac:dyDescent="0.25">
      <c r="A101" s="66"/>
      <c r="B101" s="66"/>
      <c r="C101" s="65"/>
      <c r="D101" s="65"/>
      <c r="E101" s="65"/>
      <c r="F101" s="65"/>
      <c r="G101" s="65"/>
      <c r="H101" s="65"/>
    </row>
    <row r="102" spans="1:8" x14ac:dyDescent="0.25">
      <c r="A102" s="66"/>
      <c r="B102" s="66" t="s">
        <v>1077</v>
      </c>
      <c r="C102" s="65"/>
      <c r="D102" s="65"/>
      <c r="E102" s="65"/>
      <c r="F102" s="65"/>
      <c r="G102" s="65"/>
      <c r="H102" s="65"/>
    </row>
    <row r="103" spans="1:8" x14ac:dyDescent="0.25">
      <c r="A103" s="66"/>
      <c r="B103" s="66"/>
      <c r="C103" s="65"/>
      <c r="D103" s="65"/>
      <c r="E103" s="65"/>
      <c r="F103" s="65"/>
      <c r="G103" s="65"/>
      <c r="H103" s="65"/>
    </row>
    <row r="104" spans="1:8" x14ac:dyDescent="0.25">
      <c r="A104" s="66"/>
      <c r="B104" s="66"/>
      <c r="C104" s="65"/>
      <c r="D104" s="65"/>
      <c r="E104" s="65"/>
      <c r="F104" s="65"/>
      <c r="G104" s="65"/>
      <c r="H104" s="65"/>
    </row>
    <row r="105" spans="1:8" x14ac:dyDescent="0.25">
      <c r="A105" s="66"/>
      <c r="B105" s="66"/>
      <c r="C105" s="65"/>
      <c r="D105" s="65"/>
      <c r="E105" s="65"/>
      <c r="F105" s="65"/>
      <c r="G105" s="65"/>
      <c r="H105" s="65"/>
    </row>
    <row r="106" spans="1:8" x14ac:dyDescent="0.25">
      <c r="A106" s="66"/>
      <c r="B106" s="66"/>
      <c r="C106" s="65"/>
      <c r="D106" s="65"/>
      <c r="E106" s="65"/>
      <c r="F106" s="65"/>
      <c r="G106" s="65"/>
      <c r="H106" s="65"/>
    </row>
    <row r="107" spans="1:8" x14ac:dyDescent="0.25">
      <c r="A107" s="66"/>
      <c r="B107" s="66"/>
      <c r="C107" s="65"/>
      <c r="D107" s="65"/>
      <c r="E107" s="65"/>
      <c r="F107" s="65"/>
      <c r="G107" s="65"/>
      <c r="H107" s="65"/>
    </row>
    <row r="108" spans="1:8" x14ac:dyDescent="0.25">
      <c r="A108" s="66"/>
      <c r="B108" s="66"/>
      <c r="C108" s="65"/>
      <c r="D108" s="65"/>
      <c r="E108" s="65"/>
      <c r="F108" s="65"/>
      <c r="G108" s="65"/>
      <c r="H108" s="65"/>
    </row>
    <row r="109" spans="1:8" x14ac:dyDescent="0.25">
      <c r="A109" s="66"/>
      <c r="B109" s="66"/>
      <c r="C109" s="92"/>
      <c r="D109" s="92"/>
      <c r="E109" s="92"/>
      <c r="F109" s="92"/>
      <c r="G109" s="92"/>
      <c r="H109" s="92"/>
    </row>
    <row r="110" spans="1:8" x14ac:dyDescent="0.25">
      <c r="A110" s="66"/>
      <c r="B110" s="195"/>
      <c r="C110" s="195" t="s">
        <v>0</v>
      </c>
      <c r="D110" s="92"/>
      <c r="E110" s="195"/>
      <c r="F110" s="195"/>
      <c r="G110" s="195"/>
      <c r="H110" s="195"/>
    </row>
    <row r="111" spans="1:8" x14ac:dyDescent="0.25">
      <c r="A111" s="66"/>
      <c r="B111" s="195"/>
      <c r="C111" s="195" t="str">
        <f>C65</f>
        <v>BUDGET 2025-2026</v>
      </c>
      <c r="D111" s="92"/>
      <c r="E111" s="195"/>
      <c r="F111" s="195"/>
      <c r="G111" s="195"/>
      <c r="H111" s="195"/>
    </row>
    <row r="112" spans="1:8" x14ac:dyDescent="0.25">
      <c r="A112" s="66"/>
      <c r="B112" s="195"/>
      <c r="C112" s="195" t="s">
        <v>1117</v>
      </c>
      <c r="D112" s="92"/>
      <c r="E112" s="195"/>
      <c r="F112" s="195"/>
      <c r="G112" s="195"/>
      <c r="H112" s="195"/>
    </row>
    <row r="113" spans="1:8" ht="15.75" thickBot="1" x14ac:dyDescent="0.3">
      <c r="A113" s="66"/>
      <c r="B113" s="195"/>
      <c r="C113" s="179"/>
      <c r="D113" s="179"/>
      <c r="E113" s="179"/>
      <c r="F113" s="179"/>
      <c r="G113" s="202"/>
      <c r="H113" s="202"/>
    </row>
    <row r="114" spans="1:8" ht="16.5" thickTop="1" thickBot="1" x14ac:dyDescent="0.3">
      <c r="A114" s="196" t="s">
        <v>943</v>
      </c>
      <c r="B114" s="197"/>
      <c r="C114" s="197"/>
      <c r="D114" s="197"/>
      <c r="E114" s="197"/>
      <c r="F114" s="197"/>
      <c r="G114" s="197"/>
      <c r="H114" s="198"/>
    </row>
    <row r="115" spans="1:8" ht="15.75" thickTop="1" x14ac:dyDescent="0.25">
      <c r="A115" s="66"/>
      <c r="B115" s="96"/>
      <c r="C115" s="101"/>
      <c r="D115" s="101" t="s">
        <v>867</v>
      </c>
      <c r="E115" s="101" t="s">
        <v>867</v>
      </c>
      <c r="F115" s="101" t="s">
        <v>867</v>
      </c>
      <c r="G115" s="106" t="s">
        <v>945</v>
      </c>
      <c r="H115" s="106" t="s">
        <v>945</v>
      </c>
    </row>
    <row r="116" spans="1:8" ht="15.75" thickBot="1" x14ac:dyDescent="0.3">
      <c r="A116" s="66"/>
      <c r="B116" s="102"/>
      <c r="C116" s="102"/>
      <c r="D116" s="165">
        <f>'[7]01-14-22'!D72</f>
        <v>2022</v>
      </c>
      <c r="E116" s="165">
        <f>'[7]01-14-22'!E72</f>
        <v>2023</v>
      </c>
      <c r="F116" s="165">
        <f>'[7]01-14-22'!F72</f>
        <v>2024</v>
      </c>
      <c r="G116" s="165">
        <f>'[7]01-14-22'!G72</f>
        <v>2025</v>
      </c>
      <c r="H116" s="165">
        <f>'[7]01-14-22'!H72</f>
        <v>2026</v>
      </c>
    </row>
    <row r="117" spans="1:8" ht="15.75" thickTop="1" x14ac:dyDescent="0.25">
      <c r="A117" s="66"/>
      <c r="B117" s="65" t="str">
        <f>'[7]01-14-22'!B73</f>
        <v>CALLS FOR SERVICE (ALL)</v>
      </c>
      <c r="C117" s="92"/>
      <c r="D117" s="203">
        <v>32607</v>
      </c>
      <c r="E117" s="203">
        <v>32240</v>
      </c>
      <c r="F117" s="203">
        <v>31258</v>
      </c>
      <c r="G117" s="203">
        <v>31500</v>
      </c>
      <c r="H117" s="203">
        <v>32000</v>
      </c>
    </row>
    <row r="118" spans="1:8" x14ac:dyDescent="0.25">
      <c r="A118" s="66"/>
      <c r="B118" s="65" t="str">
        <f>'[7]01-14-22'!B74</f>
        <v>CALLS FOR SERVICE (PD)</v>
      </c>
      <c r="C118" s="92"/>
      <c r="D118" s="203">
        <v>28527</v>
      </c>
      <c r="E118" s="203">
        <v>28397</v>
      </c>
      <c r="F118" s="203">
        <v>27652</v>
      </c>
      <c r="G118" s="203">
        <v>27500</v>
      </c>
      <c r="H118" s="203">
        <v>28000</v>
      </c>
    </row>
    <row r="119" spans="1:8" x14ac:dyDescent="0.25">
      <c r="A119" s="66"/>
      <c r="B119" s="65" t="str">
        <f>'[7]01-14-22'!B75</f>
        <v>CITATIONS ISSUED (Citations and Warnings)</v>
      </c>
      <c r="C119" s="92"/>
      <c r="D119" s="203">
        <v>8939</v>
      </c>
      <c r="E119" s="203">
        <v>9192</v>
      </c>
      <c r="F119" s="203">
        <v>8944</v>
      </c>
      <c r="G119" s="203">
        <v>9000</v>
      </c>
      <c r="H119" s="203">
        <v>9200</v>
      </c>
    </row>
    <row r="120" spans="1:8" x14ac:dyDescent="0.25">
      <c r="A120" s="66"/>
      <c r="B120" s="65" t="str">
        <f>'[7]01-14-22'!B76</f>
        <v>ALARMS (Burglary, Robbery)</v>
      </c>
      <c r="C120" s="92"/>
      <c r="D120" s="203">
        <v>893</v>
      </c>
      <c r="E120" s="203">
        <v>775</v>
      </c>
      <c r="F120" s="203">
        <v>682</v>
      </c>
      <c r="G120" s="203">
        <v>750</v>
      </c>
      <c r="H120" s="203">
        <v>775</v>
      </c>
    </row>
    <row r="121" spans="1:8" x14ac:dyDescent="0.25">
      <c r="A121" s="66"/>
      <c r="B121" s="65" t="str">
        <f>'[7]01-14-22'!B77</f>
        <v>DISTURBANCES (Includes Domestic)</v>
      </c>
      <c r="C121" s="92"/>
      <c r="D121" s="203">
        <v>966</v>
      </c>
      <c r="E121" s="203">
        <v>942</v>
      </c>
      <c r="F121" s="203">
        <v>822</v>
      </c>
      <c r="G121" s="203">
        <v>850</v>
      </c>
      <c r="H121" s="203">
        <v>875</v>
      </c>
    </row>
    <row r="122" spans="1:8" x14ac:dyDescent="0.25">
      <c r="A122" s="66"/>
      <c r="B122" s="65" t="str">
        <f>'[7]01-14-22'!B78</f>
        <v>ACCIDENTS (Major, Minor, Hit and Run)</v>
      </c>
      <c r="C122" s="92"/>
      <c r="D122" s="203">
        <v>837</v>
      </c>
      <c r="E122" s="203">
        <v>840</v>
      </c>
      <c r="F122" s="203">
        <v>778</v>
      </c>
      <c r="G122" s="203">
        <v>825</v>
      </c>
      <c r="H122" s="203">
        <v>850</v>
      </c>
    </row>
    <row r="123" spans="1:8" x14ac:dyDescent="0.25">
      <c r="A123" s="66"/>
      <c r="B123" s="65" t="str">
        <f>'[7]01-14-22'!B79</f>
        <v>MURDER</v>
      </c>
      <c r="C123" s="92"/>
      <c r="D123" s="203">
        <v>1</v>
      </c>
      <c r="E123" s="203">
        <v>2</v>
      </c>
      <c r="F123" s="203">
        <v>0</v>
      </c>
      <c r="G123" s="203">
        <v>2</v>
      </c>
      <c r="H123" s="203">
        <v>0</v>
      </c>
    </row>
    <row r="124" spans="1:8" x14ac:dyDescent="0.25">
      <c r="A124" s="66"/>
      <c r="B124" s="65" t="str">
        <f>'[7]01-14-22'!B80</f>
        <v>ROBBERY</v>
      </c>
      <c r="C124" s="92"/>
      <c r="D124" s="203">
        <v>3</v>
      </c>
      <c r="E124" s="203">
        <v>3</v>
      </c>
      <c r="F124" s="203">
        <v>2</v>
      </c>
      <c r="G124" s="203">
        <v>5</v>
      </c>
      <c r="H124" s="203">
        <v>4</v>
      </c>
    </row>
    <row r="125" spans="1:8" x14ac:dyDescent="0.25">
      <c r="A125" s="66"/>
      <c r="B125" s="65" t="str">
        <f>'[7]01-14-22'!B81</f>
        <v>AGGRAVATED ASSAULT</v>
      </c>
      <c r="C125" s="92"/>
      <c r="D125" s="203">
        <v>32</v>
      </c>
      <c r="E125" s="203">
        <v>41</v>
      </c>
      <c r="F125" s="203">
        <v>26</v>
      </c>
      <c r="G125" s="203">
        <v>25</v>
      </c>
      <c r="H125" s="203">
        <v>30</v>
      </c>
    </row>
    <row r="126" spans="1:8" x14ac:dyDescent="0.25">
      <c r="A126" s="66"/>
      <c r="B126" s="65" t="str">
        <f>'[7]01-14-22'!B82</f>
        <v>VEHICLE THEFT</v>
      </c>
      <c r="C126" s="92"/>
      <c r="D126" s="203">
        <v>51</v>
      </c>
      <c r="E126" s="203">
        <v>40</v>
      </c>
      <c r="F126" s="203">
        <v>27</v>
      </c>
      <c r="G126" s="203">
        <v>35</v>
      </c>
      <c r="H126" s="203">
        <v>40</v>
      </c>
    </row>
    <row r="127" spans="1:8" x14ac:dyDescent="0.25">
      <c r="A127" s="66"/>
      <c r="B127" s="65" t="str">
        <f>'[7]01-14-22'!B83</f>
        <v>BURGLARY</v>
      </c>
      <c r="C127" s="92"/>
      <c r="D127" s="203">
        <v>41</v>
      </c>
      <c r="E127" s="203">
        <v>43</v>
      </c>
      <c r="F127" s="203">
        <v>35</v>
      </c>
      <c r="G127" s="203">
        <v>50</v>
      </c>
      <c r="H127" s="203">
        <v>55</v>
      </c>
    </row>
    <row r="128" spans="1:8" x14ac:dyDescent="0.25">
      <c r="A128" s="66"/>
      <c r="B128" s="65" t="str">
        <f>'[7]01-14-22'!B84</f>
        <v>THEFT</v>
      </c>
      <c r="C128" s="92"/>
      <c r="D128" s="203">
        <v>316</v>
      </c>
      <c r="E128" s="203">
        <v>210</v>
      </c>
      <c r="F128" s="203">
        <v>239</v>
      </c>
      <c r="G128" s="203">
        <v>200</v>
      </c>
      <c r="H128" s="203">
        <v>225</v>
      </c>
    </row>
    <row r="129" spans="1:8" x14ac:dyDescent="0.25">
      <c r="A129" s="66"/>
      <c r="B129" s="65" t="str">
        <f>'[7]01-14-22'!B85</f>
        <v>RAPE</v>
      </c>
      <c r="C129" s="92"/>
      <c r="D129" s="203">
        <v>5</v>
      </c>
      <c r="E129" s="203">
        <v>7</v>
      </c>
      <c r="F129" s="203">
        <v>4</v>
      </c>
      <c r="G129" s="203">
        <v>5</v>
      </c>
      <c r="H129" s="203">
        <v>5</v>
      </c>
    </row>
    <row r="130" spans="1:8" x14ac:dyDescent="0.25">
      <c r="A130" s="66"/>
      <c r="B130" s="65" t="str">
        <f>'[7]01-14-22'!B86</f>
        <v>CASES ASSIGNED - CID</v>
      </c>
      <c r="C130" s="92"/>
      <c r="D130" s="203">
        <v>1217</v>
      </c>
      <c r="E130" s="203">
        <v>1113</v>
      </c>
      <c r="F130" s="203">
        <v>1037</v>
      </c>
      <c r="G130" s="203">
        <v>1050</v>
      </c>
      <c r="H130" s="203">
        <v>1100</v>
      </c>
    </row>
    <row r="131" spans="1:8" x14ac:dyDescent="0.25">
      <c r="A131" s="66"/>
      <c r="B131" s="65" t="str">
        <f>'[7]01-14-22'!B87</f>
        <v>CASES CLEARED - CID (Filed, Exception)</v>
      </c>
      <c r="C131" s="92"/>
      <c r="D131" s="203">
        <v>747</v>
      </c>
      <c r="E131" s="203">
        <v>662</v>
      </c>
      <c r="F131" s="203">
        <v>589</v>
      </c>
      <c r="G131" s="203">
        <v>525</v>
      </c>
      <c r="H131" s="203">
        <v>600</v>
      </c>
    </row>
    <row r="132" spans="1:8" x14ac:dyDescent="0.25">
      <c r="A132" s="66"/>
      <c r="B132" s="65" t="str">
        <f>'[7]01-14-22'!B88</f>
        <v>911 CALLS</v>
      </c>
      <c r="C132" s="92"/>
      <c r="D132" s="203">
        <v>16359</v>
      </c>
      <c r="E132" s="203">
        <v>12687</v>
      </c>
      <c r="F132" s="203">
        <v>12511</v>
      </c>
      <c r="G132" s="203">
        <v>16000</v>
      </c>
      <c r="H132" s="203">
        <v>16500</v>
      </c>
    </row>
    <row r="133" spans="1:8" x14ac:dyDescent="0.25">
      <c r="A133" s="66"/>
      <c r="B133" s="65" t="str">
        <f>'[7]01-14-22'!B89</f>
        <v>ANIMAL CONTROL CALLS</v>
      </c>
      <c r="C133" s="92"/>
      <c r="D133" s="203">
        <v>2537</v>
      </c>
      <c r="E133" s="203">
        <v>2641</v>
      </c>
      <c r="F133" s="203">
        <v>2287</v>
      </c>
      <c r="G133" s="203">
        <v>2100</v>
      </c>
      <c r="H133" s="203">
        <v>2200</v>
      </c>
    </row>
    <row r="134" spans="1:8" ht="15.75" thickBot="1" x14ac:dyDescent="0.3">
      <c r="A134" s="66"/>
      <c r="B134" s="66"/>
      <c r="C134" s="92"/>
      <c r="D134" s="92"/>
      <c r="E134" s="92"/>
      <c r="F134" s="93"/>
      <c r="G134" s="93"/>
      <c r="H134" s="93"/>
    </row>
    <row r="135" spans="1:8" ht="16.5" thickTop="1" thickBot="1" x14ac:dyDescent="0.3">
      <c r="A135" s="192" t="s">
        <v>955</v>
      </c>
      <c r="B135" s="193"/>
      <c r="C135" s="193"/>
      <c r="D135" s="193"/>
      <c r="E135" s="193"/>
      <c r="F135" s="193"/>
      <c r="G135" s="193"/>
      <c r="H135" s="194"/>
    </row>
    <row r="136" spans="1:8" ht="15.75" thickTop="1" x14ac:dyDescent="0.25">
      <c r="A136" s="66"/>
      <c r="B136" s="105"/>
      <c r="C136" s="101"/>
      <c r="D136" s="101" t="s">
        <v>867</v>
      </c>
      <c r="E136" s="101" t="s">
        <v>867</v>
      </c>
      <c r="F136" s="101" t="s">
        <v>867</v>
      </c>
      <c r="G136" s="101" t="s">
        <v>944</v>
      </c>
      <c r="H136" s="101" t="str">
        <f>H91</f>
        <v>PROPOSED</v>
      </c>
    </row>
    <row r="137" spans="1:8" ht="15.75" thickBot="1" x14ac:dyDescent="0.3">
      <c r="A137" s="66"/>
      <c r="B137" s="97" t="s">
        <v>956</v>
      </c>
      <c r="C137" s="102"/>
      <c r="D137" s="165">
        <f>'[7]01-14-22'!D98</f>
        <v>2022</v>
      </c>
      <c r="E137" s="165">
        <f>'[7]01-14-22'!E98</f>
        <v>2023</v>
      </c>
      <c r="F137" s="165">
        <f>'[7]01-14-22'!F98</f>
        <v>2024</v>
      </c>
      <c r="G137" s="165">
        <f>'[7]01-14-22'!G98</f>
        <v>2025</v>
      </c>
      <c r="H137" s="165">
        <f>'[7]01-14-22'!H98</f>
        <v>2026</v>
      </c>
    </row>
    <row r="138" spans="1:8" ht="15.75" thickTop="1" x14ac:dyDescent="0.25">
      <c r="A138" s="66"/>
      <c r="B138" s="65"/>
      <c r="C138" s="66"/>
      <c r="D138" s="66"/>
      <c r="E138" s="66"/>
      <c r="F138" s="66"/>
      <c r="G138" s="93"/>
      <c r="H138" s="93"/>
    </row>
    <row r="139" spans="1:8" x14ac:dyDescent="0.25">
      <c r="A139" s="66"/>
      <c r="B139" s="65" t="str">
        <f>'[7]01-14-22'!B100</f>
        <v>POLICE CHIEF</v>
      </c>
      <c r="C139" s="66"/>
      <c r="D139" s="109">
        <v>1</v>
      </c>
      <c r="E139" s="109">
        <v>1</v>
      </c>
      <c r="F139" s="109">
        <v>1</v>
      </c>
      <c r="G139" s="109">
        <v>1</v>
      </c>
      <c r="H139" s="109">
        <v>1</v>
      </c>
    </row>
    <row r="140" spans="1:8" x14ac:dyDescent="0.25">
      <c r="A140" s="66"/>
      <c r="B140" s="65" t="str">
        <f>'[7]01-14-22'!B101</f>
        <v>POLICE CAPTAIN</v>
      </c>
      <c r="C140" s="66"/>
      <c r="D140" s="109">
        <v>3</v>
      </c>
      <c r="E140" s="109">
        <v>3</v>
      </c>
      <c r="F140" s="109">
        <v>3</v>
      </c>
      <c r="G140" s="109">
        <v>3</v>
      </c>
      <c r="H140" s="109">
        <v>3</v>
      </c>
    </row>
    <row r="141" spans="1:8" x14ac:dyDescent="0.25">
      <c r="A141" s="66"/>
      <c r="B141" s="65" t="str">
        <f>'[7]01-14-22'!B102</f>
        <v>POLICE SERGEANT</v>
      </c>
      <c r="C141" s="66"/>
      <c r="D141" s="109">
        <v>4</v>
      </c>
      <c r="E141" s="109">
        <v>4</v>
      </c>
      <c r="F141" s="109">
        <v>4</v>
      </c>
      <c r="G141" s="109">
        <v>4</v>
      </c>
      <c r="H141" s="109">
        <v>4</v>
      </c>
    </row>
    <row r="142" spans="1:8" x14ac:dyDescent="0.25">
      <c r="A142" s="66"/>
      <c r="B142" s="65" t="str">
        <f>'[7]01-14-22'!B103</f>
        <v>POLICE SERGEANT CID</v>
      </c>
      <c r="C142" s="66"/>
      <c r="D142" s="109">
        <v>1</v>
      </c>
      <c r="E142" s="109">
        <v>1</v>
      </c>
      <c r="F142" s="109">
        <v>1</v>
      </c>
      <c r="G142" s="109">
        <v>1</v>
      </c>
      <c r="H142" s="109">
        <v>1</v>
      </c>
    </row>
    <row r="143" spans="1:8" x14ac:dyDescent="0.25">
      <c r="A143" s="66"/>
      <c r="B143" s="65" t="str">
        <f>'[7]01-14-22'!B104</f>
        <v>POLICE SERGEANT ADMIN</v>
      </c>
      <c r="C143" s="66"/>
      <c r="D143" s="109">
        <v>1</v>
      </c>
      <c r="E143" s="109">
        <v>1</v>
      </c>
      <c r="F143" s="109">
        <v>1</v>
      </c>
      <c r="G143" s="109">
        <v>1</v>
      </c>
      <c r="H143" s="109">
        <v>1</v>
      </c>
    </row>
    <row r="144" spans="1:8" x14ac:dyDescent="0.25">
      <c r="A144" s="66"/>
      <c r="B144" s="65" t="str">
        <f>'[7]01-14-22'!B105</f>
        <v>POLICE INVESTIGATOR</v>
      </c>
      <c r="C144" s="66"/>
      <c r="D144" s="109">
        <v>5</v>
      </c>
      <c r="E144" s="109">
        <v>5</v>
      </c>
      <c r="F144" s="109">
        <v>5</v>
      </c>
      <c r="G144" s="109">
        <v>5</v>
      </c>
      <c r="H144" s="109">
        <v>5</v>
      </c>
    </row>
    <row r="145" spans="1:8" x14ac:dyDescent="0.25">
      <c r="A145" s="66"/>
      <c r="B145" s="65" t="str">
        <f>'[7]01-14-22'!B106</f>
        <v>POLICE CORPORAL</v>
      </c>
      <c r="C145" s="66"/>
      <c r="D145" s="109">
        <v>4</v>
      </c>
      <c r="E145" s="109">
        <v>4</v>
      </c>
      <c r="F145" s="109">
        <v>4</v>
      </c>
      <c r="G145" s="109">
        <v>4</v>
      </c>
      <c r="H145" s="109">
        <v>4</v>
      </c>
    </row>
    <row r="146" spans="1:8" x14ac:dyDescent="0.25">
      <c r="A146" s="66"/>
      <c r="B146" s="65" t="str">
        <f>'[7]01-14-22'!B107</f>
        <v>POLICE OFFICER</v>
      </c>
      <c r="C146" s="66"/>
      <c r="D146" s="109">
        <v>24</v>
      </c>
      <c r="E146" s="109">
        <v>24</v>
      </c>
      <c r="F146" s="109">
        <v>24</v>
      </c>
      <c r="G146" s="109">
        <v>24</v>
      </c>
      <c r="H146" s="109">
        <v>25</v>
      </c>
    </row>
    <row r="147" spans="1:8" x14ac:dyDescent="0.25">
      <c r="A147" s="66"/>
      <c r="B147" s="65" t="str">
        <f>'[7]01-14-22'!B108</f>
        <v>COMMUNICATIONS SUPERVISOR</v>
      </c>
      <c r="C147" s="66"/>
      <c r="D147" s="109">
        <v>1</v>
      </c>
      <c r="E147" s="109">
        <v>1</v>
      </c>
      <c r="F147" s="109">
        <v>1</v>
      </c>
      <c r="G147" s="109">
        <v>1</v>
      </c>
      <c r="H147" s="109">
        <v>1</v>
      </c>
    </row>
    <row r="148" spans="1:8" x14ac:dyDescent="0.25">
      <c r="A148" s="66"/>
      <c r="B148" s="65" t="str">
        <f>'[7]01-14-22'!B109</f>
        <v>COMMUNICATIONS OPERATOR</v>
      </c>
      <c r="C148" s="66"/>
      <c r="D148" s="109">
        <v>8</v>
      </c>
      <c r="E148" s="109">
        <v>8</v>
      </c>
      <c r="F148" s="109">
        <v>8</v>
      </c>
      <c r="G148" s="109">
        <v>9</v>
      </c>
      <c r="H148" s="109">
        <v>9</v>
      </c>
    </row>
    <row r="149" spans="1:8" x14ac:dyDescent="0.25">
      <c r="A149" s="66"/>
      <c r="B149" s="65" t="str">
        <f>'[7]01-14-22'!B110</f>
        <v>ADMINISTRATIVE ASSISTANT</v>
      </c>
      <c r="C149" s="66"/>
      <c r="D149" s="109">
        <v>1</v>
      </c>
      <c r="E149" s="109">
        <v>1</v>
      </c>
      <c r="F149" s="109">
        <v>1</v>
      </c>
      <c r="G149" s="109">
        <v>1</v>
      </c>
      <c r="H149" s="109">
        <v>1</v>
      </c>
    </row>
    <row r="150" spans="1:8" x14ac:dyDescent="0.25">
      <c r="A150" s="66"/>
      <c r="B150" s="65" t="str">
        <f>'[7]01-14-22'!B111</f>
        <v>RECORDS CLERK</v>
      </c>
      <c r="C150" s="66"/>
      <c r="D150" s="109">
        <v>1</v>
      </c>
      <c r="E150" s="109">
        <v>1</v>
      </c>
      <c r="F150" s="109">
        <v>1</v>
      </c>
      <c r="G150" s="109">
        <v>1</v>
      </c>
      <c r="H150" s="109">
        <v>2</v>
      </c>
    </row>
    <row r="151" spans="1:8" x14ac:dyDescent="0.25">
      <c r="A151" s="66"/>
      <c r="B151" s="65" t="str">
        <f>'[7]01-14-22'!B112</f>
        <v>PROPERTY &amp; EVIDENCE COORD</v>
      </c>
      <c r="C151" s="66"/>
      <c r="D151" s="109">
        <v>1</v>
      </c>
      <c r="E151" s="109">
        <v>1</v>
      </c>
      <c r="F151" s="109">
        <v>1</v>
      </c>
      <c r="G151" s="109">
        <v>1</v>
      </c>
      <c r="H151" s="109">
        <v>1</v>
      </c>
    </row>
    <row r="152" spans="1:8" x14ac:dyDescent="0.25">
      <c r="A152" s="66"/>
      <c r="B152" s="65" t="str">
        <f>'[7]01-14-22'!B113</f>
        <v>PUBLIC SERVICE OFFICERS</v>
      </c>
      <c r="C152" s="66"/>
      <c r="D152" s="109">
        <v>1</v>
      </c>
      <c r="E152" s="109">
        <v>1</v>
      </c>
      <c r="F152" s="109">
        <v>1</v>
      </c>
      <c r="G152" s="109">
        <v>1</v>
      </c>
      <c r="H152" s="109">
        <v>1</v>
      </c>
    </row>
    <row r="153" spans="1:8" x14ac:dyDescent="0.25">
      <c r="A153" s="66"/>
      <c r="B153" s="65" t="str">
        <f>'[7]01-14-22'!B114</f>
        <v xml:space="preserve">ANIMAL CONTROL OFFICER </v>
      </c>
      <c r="C153" s="66"/>
      <c r="D153" s="109">
        <v>2</v>
      </c>
      <c r="E153" s="109">
        <v>2</v>
      </c>
      <c r="F153" s="109">
        <v>2</v>
      </c>
      <c r="G153" s="109">
        <v>2</v>
      </c>
      <c r="H153" s="109">
        <v>2</v>
      </c>
    </row>
    <row r="154" spans="1:8" ht="15.75" thickBot="1" x14ac:dyDescent="0.3">
      <c r="A154" s="66"/>
      <c r="B154" s="138" t="str">
        <f>'[7]01-14-22'!B115</f>
        <v>BUILDING SERVICES TECHNICIAN</v>
      </c>
      <c r="C154" s="148"/>
      <c r="D154" s="148">
        <v>1</v>
      </c>
      <c r="E154" s="148">
        <v>1</v>
      </c>
      <c r="F154" s="148">
        <v>1</v>
      </c>
      <c r="G154" s="148">
        <v>1</v>
      </c>
      <c r="H154" s="148">
        <v>1</v>
      </c>
    </row>
    <row r="155" spans="1:8" ht="15.75" thickTop="1" x14ac:dyDescent="0.25">
      <c r="A155" s="66"/>
      <c r="B155" s="66" t="s">
        <v>1118</v>
      </c>
      <c r="C155" s="66"/>
      <c r="D155" s="109">
        <f t="shared" ref="D155:G155" si="15">SUM(D139:D154)</f>
        <v>59</v>
      </c>
      <c r="E155" s="109">
        <f t="shared" si="15"/>
        <v>59</v>
      </c>
      <c r="F155" s="109">
        <f t="shared" si="15"/>
        <v>59</v>
      </c>
      <c r="G155" s="109">
        <f t="shared" si="15"/>
        <v>60</v>
      </c>
      <c r="H155" s="109">
        <f>SUM(H139:H154)</f>
        <v>62</v>
      </c>
    </row>
    <row r="156" spans="1:8" x14ac:dyDescent="0.25">
      <c r="A156" s="66"/>
      <c r="B156" s="66"/>
      <c r="C156" s="66"/>
      <c r="D156" s="107"/>
      <c r="E156" s="107"/>
      <c r="F156" s="107"/>
      <c r="G156" s="107"/>
      <c r="H156" s="108"/>
    </row>
    <row r="157" spans="1:8" x14ac:dyDescent="0.25">
      <c r="A157" s="66"/>
      <c r="B157" s="66"/>
      <c r="C157" s="92"/>
      <c r="D157" s="92"/>
      <c r="E157" s="92"/>
      <c r="F157" s="92"/>
      <c r="G157" s="93"/>
      <c r="H157" s="93"/>
    </row>
  </sheetData>
  <mergeCells count="3">
    <mergeCell ref="A1:H1"/>
    <mergeCell ref="A2:H2"/>
    <mergeCell ref="A3:H3"/>
  </mergeCells>
  <phoneticPr fontId="9" type="noConversion"/>
  <pageMargins left="0.7" right="0.7" top="0.75" bottom="0.75" header="0.3" footer="0.3"/>
  <pageSetup scale="75" orientation="portrait" r:id="rId1"/>
  <rowBreaks count="2" manualBreakCount="2">
    <brk id="63" max="7" man="1"/>
    <brk id="109" max="7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11"/>
  <sheetViews>
    <sheetView topLeftCell="A22" zoomScaleNormal="100" workbookViewId="0">
      <selection activeCell="J23" sqref="J23"/>
    </sheetView>
  </sheetViews>
  <sheetFormatPr defaultRowHeight="15" x14ac:dyDescent="0.25"/>
  <cols>
    <col min="1" max="1" width="14" customWidth="1"/>
    <col min="2" max="2" width="31" customWidth="1"/>
    <col min="3" max="3" width="10.5703125" bestFit="1" customWidth="1"/>
    <col min="4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s="204" customFormat="1" ht="12.75" x14ac:dyDescent="0.2">
      <c r="A1" s="246" t="s">
        <v>0</v>
      </c>
      <c r="B1" s="246"/>
      <c r="C1" s="246"/>
      <c r="D1" s="246"/>
      <c r="E1" s="246"/>
      <c r="F1" s="246"/>
      <c r="G1" s="246"/>
      <c r="H1" s="246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47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</row>
    <row r="8" spans="1:8" ht="15.75" thickTop="1" x14ac:dyDescent="0.25">
      <c r="A8" s="3" t="s">
        <v>433</v>
      </c>
      <c r="B8" s="3" t="s">
        <v>283</v>
      </c>
      <c r="C8" s="8">
        <v>76557</v>
      </c>
      <c r="D8" s="8">
        <v>76853.11</v>
      </c>
      <c r="E8" s="8">
        <v>110766</v>
      </c>
      <c r="F8" s="8">
        <v>41023.56</v>
      </c>
      <c r="G8" s="8">
        <v>99500</v>
      </c>
      <c r="H8" s="8">
        <v>114176</v>
      </c>
    </row>
    <row r="9" spans="1:8" x14ac:dyDescent="0.25">
      <c r="A9" s="2" t="s">
        <v>434</v>
      </c>
      <c r="B9" s="2" t="s">
        <v>284</v>
      </c>
      <c r="C9" s="30">
        <v>3000</v>
      </c>
      <c r="D9" s="5">
        <v>729.65</v>
      </c>
      <c r="E9" s="5">
        <v>3000</v>
      </c>
      <c r="F9" s="5">
        <v>1444.17</v>
      </c>
      <c r="G9" s="5">
        <v>3000</v>
      </c>
      <c r="H9" s="59">
        <v>3000</v>
      </c>
    </row>
    <row r="10" spans="1:8" s="57" customFormat="1" x14ac:dyDescent="0.25">
      <c r="A10" s="54" t="s">
        <v>435</v>
      </c>
      <c r="B10" s="54" t="s">
        <v>436</v>
      </c>
      <c r="C10" s="61">
        <v>400</v>
      </c>
      <c r="D10" s="59">
        <v>53.73</v>
      </c>
      <c r="E10" s="59">
        <v>400</v>
      </c>
      <c r="F10" s="59">
        <v>306.11</v>
      </c>
      <c r="G10" s="59">
        <v>400</v>
      </c>
      <c r="H10" s="61">
        <v>400</v>
      </c>
    </row>
    <row r="11" spans="1:8" s="57" customFormat="1" x14ac:dyDescent="0.25">
      <c r="A11" s="58" t="s">
        <v>442</v>
      </c>
      <c r="B11" s="58" t="s">
        <v>290</v>
      </c>
      <c r="C11" s="59">
        <v>963</v>
      </c>
      <c r="D11" s="59">
        <v>965.08</v>
      </c>
      <c r="E11" s="59">
        <v>960</v>
      </c>
      <c r="F11" s="59">
        <v>458.92</v>
      </c>
      <c r="G11" s="59">
        <v>957</v>
      </c>
      <c r="H11" s="59">
        <v>960</v>
      </c>
    </row>
    <row r="12" spans="1:8" x14ac:dyDescent="0.25">
      <c r="A12" s="16" t="s">
        <v>437</v>
      </c>
      <c r="B12" s="16" t="s">
        <v>285</v>
      </c>
      <c r="C12" s="59">
        <v>720</v>
      </c>
      <c r="D12" s="17">
        <v>720</v>
      </c>
      <c r="E12" s="17">
        <v>840</v>
      </c>
      <c r="F12" s="61">
        <v>840</v>
      </c>
      <c r="G12" s="61">
        <v>840</v>
      </c>
      <c r="H12" s="59">
        <v>960</v>
      </c>
    </row>
    <row r="13" spans="1:8" x14ac:dyDescent="0.25">
      <c r="A13" s="2" t="s">
        <v>438</v>
      </c>
      <c r="B13" s="2" t="s">
        <v>286</v>
      </c>
      <c r="C13" s="59">
        <v>10712</v>
      </c>
      <c r="D13" s="5">
        <v>10404.1</v>
      </c>
      <c r="E13" s="59">
        <v>15516</v>
      </c>
      <c r="F13" s="59">
        <v>5885.22</v>
      </c>
      <c r="G13" s="59">
        <v>14021</v>
      </c>
      <c r="H13" s="59">
        <v>16036</v>
      </c>
    </row>
    <row r="14" spans="1:8" x14ac:dyDescent="0.25">
      <c r="A14" s="2" t="s">
        <v>439</v>
      </c>
      <c r="B14" s="2" t="s">
        <v>287</v>
      </c>
      <c r="C14" s="59">
        <v>6199</v>
      </c>
      <c r="D14" s="5">
        <v>5984.41</v>
      </c>
      <c r="E14" s="59">
        <v>8871</v>
      </c>
      <c r="F14" s="59">
        <v>3327.51</v>
      </c>
      <c r="G14" s="59">
        <v>7947</v>
      </c>
      <c r="H14" s="59">
        <v>9141</v>
      </c>
    </row>
    <row r="15" spans="1:8" x14ac:dyDescent="0.25">
      <c r="A15" s="2" t="s">
        <v>441</v>
      </c>
      <c r="B15" s="2" t="s">
        <v>289</v>
      </c>
      <c r="C15" s="30">
        <v>1247</v>
      </c>
      <c r="D15" s="30">
        <v>1170.06</v>
      </c>
      <c r="E15" s="59">
        <v>1623</v>
      </c>
      <c r="F15" s="59">
        <v>709.94</v>
      </c>
      <c r="G15" s="59">
        <v>1552</v>
      </c>
      <c r="H15" s="59">
        <v>1097</v>
      </c>
    </row>
    <row r="16" spans="1:8" x14ac:dyDescent="0.25">
      <c r="A16" s="2" t="s">
        <v>440</v>
      </c>
      <c r="B16" s="2" t="s">
        <v>288</v>
      </c>
      <c r="C16" s="59">
        <v>15938</v>
      </c>
      <c r="D16" s="53">
        <v>15821.06</v>
      </c>
      <c r="E16" s="59">
        <v>26684</v>
      </c>
      <c r="F16" s="59">
        <v>17127.25</v>
      </c>
      <c r="G16" s="59">
        <v>26684</v>
      </c>
      <c r="H16" s="59">
        <v>30270</v>
      </c>
    </row>
    <row r="17" spans="1:8" x14ac:dyDescent="0.25">
      <c r="A17" s="9"/>
      <c r="B17" s="9" t="s">
        <v>89</v>
      </c>
      <c r="C17" s="10">
        <f>SUM(C8:C16)</f>
        <v>115736</v>
      </c>
      <c r="D17" s="10">
        <f t="shared" ref="D17:H17" si="0">SUM(D8:D16)</f>
        <v>112701.2</v>
      </c>
      <c r="E17" s="10">
        <f t="shared" si="0"/>
        <v>168660</v>
      </c>
      <c r="F17" s="10">
        <f t="shared" si="0"/>
        <v>71122.679999999993</v>
      </c>
      <c r="G17" s="10">
        <f t="shared" si="0"/>
        <v>154901</v>
      </c>
      <c r="H17" s="10">
        <f t="shared" si="0"/>
        <v>176040</v>
      </c>
    </row>
    <row r="18" spans="1:8" s="57" customFormat="1" x14ac:dyDescent="0.25">
      <c r="A18" s="26" t="s">
        <v>898</v>
      </c>
      <c r="B18" s="26" t="s">
        <v>892</v>
      </c>
      <c r="C18" s="18">
        <v>0</v>
      </c>
      <c r="D18" s="18">
        <v>0</v>
      </c>
      <c r="E18" s="18">
        <v>0</v>
      </c>
      <c r="F18" s="18">
        <v>-437.96</v>
      </c>
      <c r="G18" s="18">
        <v>0</v>
      </c>
      <c r="H18" s="18">
        <v>0</v>
      </c>
    </row>
    <row r="19" spans="1:8" x14ac:dyDescent="0.25">
      <c r="A19" s="2" t="s">
        <v>443</v>
      </c>
      <c r="B19" s="2" t="s">
        <v>292</v>
      </c>
      <c r="C19" s="61">
        <v>2500</v>
      </c>
      <c r="D19" s="61">
        <v>2461.7800000000002</v>
      </c>
      <c r="E19" s="61">
        <v>2700</v>
      </c>
      <c r="F19" s="61">
        <v>1557.89</v>
      </c>
      <c r="G19" s="61">
        <v>2700</v>
      </c>
      <c r="H19" s="59">
        <v>2500</v>
      </c>
    </row>
    <row r="20" spans="1:8" x14ac:dyDescent="0.25">
      <c r="A20" s="2" t="s">
        <v>444</v>
      </c>
      <c r="B20" s="2" t="s">
        <v>294</v>
      </c>
      <c r="C20" s="61">
        <v>400</v>
      </c>
      <c r="D20" s="61">
        <v>0</v>
      </c>
      <c r="E20" s="61">
        <v>400</v>
      </c>
      <c r="F20" s="61">
        <v>291.94</v>
      </c>
      <c r="G20" s="61">
        <v>400</v>
      </c>
      <c r="H20" s="61">
        <v>500</v>
      </c>
    </row>
    <row r="21" spans="1:8" x14ac:dyDescent="0.25">
      <c r="A21" s="54" t="s">
        <v>445</v>
      </c>
      <c r="B21" s="54" t="s">
        <v>387</v>
      </c>
      <c r="C21" s="61">
        <v>3290</v>
      </c>
      <c r="D21" s="61">
        <v>4179.51</v>
      </c>
      <c r="E21" s="61">
        <v>4000</v>
      </c>
      <c r="F21" s="61">
        <v>1516.93</v>
      </c>
      <c r="G21" s="61">
        <v>4000</v>
      </c>
      <c r="H21" s="59">
        <v>4000</v>
      </c>
    </row>
    <row r="22" spans="1:8" x14ac:dyDescent="0.25">
      <c r="A22" s="2" t="s">
        <v>446</v>
      </c>
      <c r="B22" s="2" t="s">
        <v>300</v>
      </c>
      <c r="C22" s="61">
        <v>6010</v>
      </c>
      <c r="D22" s="61">
        <v>5982.34</v>
      </c>
      <c r="E22" s="61">
        <v>9500</v>
      </c>
      <c r="F22" s="61">
        <v>8940</v>
      </c>
      <c r="G22" s="61">
        <v>9700</v>
      </c>
      <c r="H22" s="61">
        <v>10000</v>
      </c>
    </row>
    <row r="23" spans="1:8" x14ac:dyDescent="0.25">
      <c r="A23" s="9"/>
      <c r="B23" s="9" t="s">
        <v>88</v>
      </c>
      <c r="C23" s="10">
        <f t="shared" ref="C23:H23" si="1">SUM(C18:C22)</f>
        <v>12200</v>
      </c>
      <c r="D23" s="10">
        <f t="shared" si="1"/>
        <v>12623.630000000001</v>
      </c>
      <c r="E23" s="10">
        <f t="shared" si="1"/>
        <v>16600</v>
      </c>
      <c r="F23" s="10">
        <f t="shared" si="1"/>
        <v>11868.8</v>
      </c>
      <c r="G23" s="10">
        <f t="shared" si="1"/>
        <v>16800</v>
      </c>
      <c r="H23" s="10">
        <f t="shared" si="1"/>
        <v>17000</v>
      </c>
    </row>
    <row r="24" spans="1:8" x14ac:dyDescent="0.25">
      <c r="A24" s="2" t="s">
        <v>447</v>
      </c>
      <c r="B24" s="2" t="s">
        <v>392</v>
      </c>
      <c r="C24" s="30">
        <v>13000</v>
      </c>
      <c r="D24" s="59">
        <v>14359.39</v>
      </c>
      <c r="E24" s="59">
        <v>17000</v>
      </c>
      <c r="F24" s="30">
        <v>8135.33</v>
      </c>
      <c r="G24" s="30">
        <v>16500</v>
      </c>
      <c r="H24" s="59">
        <v>17000</v>
      </c>
    </row>
    <row r="25" spans="1:8" x14ac:dyDescent="0.25">
      <c r="A25" s="2" t="s">
        <v>448</v>
      </c>
      <c r="B25" s="2" t="s">
        <v>449</v>
      </c>
      <c r="C25" s="59">
        <v>1700</v>
      </c>
      <c r="D25" s="59">
        <v>1699.33</v>
      </c>
      <c r="E25" s="59">
        <v>2500</v>
      </c>
      <c r="F25" s="59">
        <v>1469.53</v>
      </c>
      <c r="G25" s="53">
        <v>2500</v>
      </c>
      <c r="H25" s="59">
        <v>2500</v>
      </c>
    </row>
    <row r="26" spans="1:8" x14ac:dyDescent="0.25">
      <c r="A26" s="2" t="s">
        <v>450</v>
      </c>
      <c r="B26" s="2" t="s">
        <v>338</v>
      </c>
      <c r="C26" s="59">
        <v>3125</v>
      </c>
      <c r="D26" s="53">
        <v>2671.7</v>
      </c>
      <c r="E26" s="53">
        <v>3150</v>
      </c>
      <c r="F26" s="53">
        <v>203.37</v>
      </c>
      <c r="G26" s="53">
        <v>3150</v>
      </c>
      <c r="H26" s="59">
        <v>2500</v>
      </c>
    </row>
    <row r="27" spans="1:8" x14ac:dyDescent="0.25">
      <c r="A27" s="2" t="s">
        <v>451</v>
      </c>
      <c r="B27" s="2" t="s">
        <v>452</v>
      </c>
      <c r="C27" s="30">
        <v>1000</v>
      </c>
      <c r="D27" s="59">
        <v>1037.94</v>
      </c>
      <c r="E27" s="59">
        <v>1000</v>
      </c>
      <c r="F27" s="5">
        <v>286.38</v>
      </c>
      <c r="G27" s="5">
        <v>1000</v>
      </c>
      <c r="H27" s="59">
        <v>1000</v>
      </c>
    </row>
    <row r="28" spans="1:8" s="57" customFormat="1" x14ac:dyDescent="0.25">
      <c r="A28" s="58" t="s">
        <v>859</v>
      </c>
      <c r="B28" s="58" t="s">
        <v>657</v>
      </c>
      <c r="C28" s="59">
        <v>0</v>
      </c>
      <c r="D28" s="59">
        <v>0</v>
      </c>
      <c r="E28" s="59">
        <v>0</v>
      </c>
      <c r="F28" s="59">
        <v>82.38</v>
      </c>
      <c r="G28" s="59">
        <v>100</v>
      </c>
      <c r="H28" s="59">
        <v>1000</v>
      </c>
    </row>
    <row r="29" spans="1:8" x14ac:dyDescent="0.25">
      <c r="A29" s="9"/>
      <c r="B29" s="9" t="s">
        <v>87</v>
      </c>
      <c r="C29" s="10">
        <f>SUM(C24:C28)</f>
        <v>18825</v>
      </c>
      <c r="D29" s="10">
        <f t="shared" ref="D29:H29" si="2">SUM(D24:D28)</f>
        <v>19768.359999999997</v>
      </c>
      <c r="E29" s="10">
        <f t="shared" si="2"/>
        <v>23650</v>
      </c>
      <c r="F29" s="10">
        <f t="shared" si="2"/>
        <v>10176.99</v>
      </c>
      <c r="G29" s="10">
        <f t="shared" si="2"/>
        <v>23250</v>
      </c>
      <c r="H29" s="10">
        <f t="shared" si="2"/>
        <v>24000</v>
      </c>
    </row>
    <row r="30" spans="1:8" x14ac:dyDescent="0.25">
      <c r="A30" s="2" t="s">
        <v>453</v>
      </c>
      <c r="B30" s="2" t="s">
        <v>312</v>
      </c>
      <c r="C30" s="61">
        <v>2445</v>
      </c>
      <c r="D30" s="61">
        <v>1700.44</v>
      </c>
      <c r="E30" s="61">
        <v>2445</v>
      </c>
      <c r="F30" s="61">
        <v>745.94</v>
      </c>
      <c r="G30" s="61">
        <v>2445</v>
      </c>
      <c r="H30" s="61">
        <v>2000</v>
      </c>
    </row>
    <row r="31" spans="1:8" s="57" customFormat="1" x14ac:dyDescent="0.25">
      <c r="A31" s="58" t="s">
        <v>454</v>
      </c>
      <c r="B31" s="58" t="s">
        <v>313</v>
      </c>
      <c r="C31" s="61">
        <v>100</v>
      </c>
      <c r="D31" s="61">
        <v>77.02</v>
      </c>
      <c r="E31" s="61">
        <v>100</v>
      </c>
      <c r="F31" s="61">
        <v>29.55</v>
      </c>
      <c r="G31" s="61">
        <v>100</v>
      </c>
      <c r="H31" s="61">
        <v>100</v>
      </c>
    </row>
    <row r="32" spans="1:8" x14ac:dyDescent="0.25">
      <c r="A32" s="54" t="s">
        <v>455</v>
      </c>
      <c r="B32" s="54" t="s">
        <v>314</v>
      </c>
      <c r="C32" s="61">
        <v>7791</v>
      </c>
      <c r="D32" s="61">
        <v>10109.280000000001</v>
      </c>
      <c r="E32" s="61">
        <v>8481</v>
      </c>
      <c r="F32" s="61">
        <v>3542.38</v>
      </c>
      <c r="G32" s="61">
        <v>8481</v>
      </c>
      <c r="H32" s="59">
        <v>9232</v>
      </c>
    </row>
    <row r="33" spans="1:8" x14ac:dyDescent="0.25">
      <c r="A33" s="2" t="s">
        <v>456</v>
      </c>
      <c r="B33" s="2" t="s">
        <v>315</v>
      </c>
      <c r="C33" s="61">
        <v>1000</v>
      </c>
      <c r="D33" s="61">
        <v>220.95</v>
      </c>
      <c r="E33" s="61">
        <v>1000</v>
      </c>
      <c r="F33" s="61">
        <v>120</v>
      </c>
      <c r="G33" s="61">
        <v>1000</v>
      </c>
      <c r="H33" s="59">
        <v>800</v>
      </c>
    </row>
    <row r="34" spans="1:8" x14ac:dyDescent="0.25">
      <c r="A34" s="2" t="s">
        <v>457</v>
      </c>
      <c r="B34" s="2" t="s">
        <v>316</v>
      </c>
      <c r="C34" s="61">
        <v>900</v>
      </c>
      <c r="D34" s="61">
        <v>0</v>
      </c>
      <c r="E34" s="61">
        <v>1000</v>
      </c>
      <c r="F34" s="61">
        <v>0</v>
      </c>
      <c r="G34" s="61">
        <v>1000</v>
      </c>
      <c r="H34" s="59">
        <v>1000</v>
      </c>
    </row>
    <row r="35" spans="1:8" x14ac:dyDescent="0.25">
      <c r="A35" s="2" t="s">
        <v>458</v>
      </c>
      <c r="B35" s="2" t="s">
        <v>317</v>
      </c>
      <c r="C35" s="61">
        <v>1000</v>
      </c>
      <c r="D35" s="61">
        <v>0</v>
      </c>
      <c r="E35" s="61">
        <v>1000</v>
      </c>
      <c r="F35" s="61">
        <v>199.33</v>
      </c>
      <c r="G35" s="61">
        <v>500</v>
      </c>
      <c r="H35" s="59">
        <v>800</v>
      </c>
    </row>
    <row r="36" spans="1:8" x14ac:dyDescent="0.25">
      <c r="A36" s="2" t="s">
        <v>459</v>
      </c>
      <c r="B36" s="2" t="s">
        <v>396</v>
      </c>
      <c r="C36" s="61">
        <v>9500</v>
      </c>
      <c r="D36" s="61">
        <v>8514.1200000000008</v>
      </c>
      <c r="E36" s="61">
        <v>9595</v>
      </c>
      <c r="F36" s="61">
        <v>4344.6400000000003</v>
      </c>
      <c r="G36" s="61">
        <v>11500</v>
      </c>
      <c r="H36" s="61">
        <v>11700</v>
      </c>
    </row>
    <row r="37" spans="1:8" x14ac:dyDescent="0.25">
      <c r="A37" s="2" t="s">
        <v>460</v>
      </c>
      <c r="B37" s="2" t="s">
        <v>318</v>
      </c>
      <c r="C37" s="61">
        <v>33828</v>
      </c>
      <c r="D37" s="61">
        <v>43666.99</v>
      </c>
      <c r="E37" s="61">
        <v>27648</v>
      </c>
      <c r="F37" s="61">
        <v>3049.43</v>
      </c>
      <c r="G37" s="61">
        <v>27648</v>
      </c>
      <c r="H37" s="59">
        <v>25000</v>
      </c>
    </row>
    <row r="38" spans="1:8" x14ac:dyDescent="0.25">
      <c r="A38" s="2" t="s">
        <v>461</v>
      </c>
      <c r="B38" s="2" t="s">
        <v>462</v>
      </c>
      <c r="C38" s="61">
        <v>3060</v>
      </c>
      <c r="D38" s="61">
        <v>2767.32</v>
      </c>
      <c r="E38" s="61">
        <v>3091</v>
      </c>
      <c r="F38" s="61">
        <v>3346.06</v>
      </c>
      <c r="G38" s="61">
        <v>4600</v>
      </c>
      <c r="H38" s="59">
        <v>4700</v>
      </c>
    </row>
    <row r="39" spans="1:8" x14ac:dyDescent="0.25">
      <c r="A39" s="2" t="s">
        <v>463</v>
      </c>
      <c r="B39" s="2" t="s">
        <v>399</v>
      </c>
      <c r="C39" s="61">
        <v>3427</v>
      </c>
      <c r="D39" s="61">
        <v>0</v>
      </c>
      <c r="E39" s="61">
        <v>3564</v>
      </c>
      <c r="F39" s="61">
        <v>0</v>
      </c>
      <c r="G39" s="61">
        <v>3564</v>
      </c>
      <c r="H39" s="61">
        <v>3800</v>
      </c>
    </row>
    <row r="40" spans="1:8" x14ac:dyDescent="0.25">
      <c r="A40" s="2" t="s">
        <v>464</v>
      </c>
      <c r="B40" s="54" t="s">
        <v>401</v>
      </c>
      <c r="C40" s="61">
        <v>7500</v>
      </c>
      <c r="D40" s="61">
        <v>4412.71</v>
      </c>
      <c r="E40" s="61">
        <v>7725</v>
      </c>
      <c r="F40" s="61">
        <v>925.19</v>
      </c>
      <c r="G40" s="61">
        <v>5000</v>
      </c>
      <c r="H40" s="61">
        <v>7500</v>
      </c>
    </row>
    <row r="41" spans="1:8" x14ac:dyDescent="0.25">
      <c r="A41" s="2" t="s">
        <v>465</v>
      </c>
      <c r="B41" s="2" t="s">
        <v>403</v>
      </c>
      <c r="C41" s="61">
        <v>3000</v>
      </c>
      <c r="D41" s="61">
        <v>2689.08</v>
      </c>
      <c r="E41" s="61">
        <v>3800</v>
      </c>
      <c r="F41" s="61">
        <v>854.67</v>
      </c>
      <c r="G41" s="61">
        <v>3800</v>
      </c>
      <c r="H41" s="61">
        <v>3500</v>
      </c>
    </row>
    <row r="42" spans="1:8" x14ac:dyDescent="0.25">
      <c r="A42" s="16" t="s">
        <v>466</v>
      </c>
      <c r="B42" s="16" t="s">
        <v>467</v>
      </c>
      <c r="C42" s="62">
        <v>2800</v>
      </c>
      <c r="D42" s="62">
        <v>3341.31</v>
      </c>
      <c r="E42" s="62">
        <v>2800</v>
      </c>
      <c r="F42" s="62">
        <v>1564.73</v>
      </c>
      <c r="G42" s="62">
        <v>2800</v>
      </c>
      <c r="H42" s="62">
        <v>2800</v>
      </c>
    </row>
    <row r="43" spans="1:8" x14ac:dyDescent="0.25">
      <c r="A43" s="16" t="s">
        <v>468</v>
      </c>
      <c r="B43" s="16" t="s">
        <v>469</v>
      </c>
      <c r="C43" s="61">
        <v>1224</v>
      </c>
      <c r="D43" s="61">
        <v>904.08</v>
      </c>
      <c r="E43" s="61">
        <v>1224</v>
      </c>
      <c r="F43" s="61">
        <v>376.7</v>
      </c>
      <c r="G43" s="61">
        <v>1224</v>
      </c>
      <c r="H43" s="61">
        <v>1224</v>
      </c>
    </row>
    <row r="44" spans="1:8" s="57" customFormat="1" x14ac:dyDescent="0.25">
      <c r="A44" s="54" t="s">
        <v>470</v>
      </c>
      <c r="B44" s="54" t="s">
        <v>471</v>
      </c>
      <c r="C44" s="61">
        <v>45400</v>
      </c>
      <c r="D44" s="61">
        <v>40168.29</v>
      </c>
      <c r="E44" s="61">
        <v>46308</v>
      </c>
      <c r="F44" s="61">
        <v>21065.51</v>
      </c>
      <c r="G44" s="61">
        <v>46308</v>
      </c>
      <c r="H44" s="61">
        <v>40000</v>
      </c>
    </row>
    <row r="45" spans="1:8" x14ac:dyDescent="0.25">
      <c r="A45" s="2" t="s">
        <v>472</v>
      </c>
      <c r="B45" s="2" t="s">
        <v>322</v>
      </c>
      <c r="C45" s="61">
        <v>2650</v>
      </c>
      <c r="D45" s="61">
        <v>89.64</v>
      </c>
      <c r="E45" s="61">
        <v>2500</v>
      </c>
      <c r="F45" s="61">
        <v>0</v>
      </c>
      <c r="G45" s="61">
        <v>2500</v>
      </c>
      <c r="H45" s="59">
        <v>2500</v>
      </c>
    </row>
    <row r="46" spans="1:8" x14ac:dyDescent="0.25">
      <c r="A46" s="9"/>
      <c r="B46" s="9" t="s">
        <v>86</v>
      </c>
      <c r="C46" s="10">
        <f>SUM(C30:C45)</f>
        <v>125625</v>
      </c>
      <c r="D46" s="10">
        <f t="shared" ref="D46:H46" si="3">SUM(D30:D45)</f>
        <v>118661.23000000003</v>
      </c>
      <c r="E46" s="10">
        <f t="shared" si="3"/>
        <v>122281</v>
      </c>
      <c r="F46" s="10">
        <f t="shared" si="3"/>
        <v>40164.129999999997</v>
      </c>
      <c r="G46" s="10">
        <f t="shared" si="3"/>
        <v>122470</v>
      </c>
      <c r="H46" s="10">
        <f t="shared" si="3"/>
        <v>116656</v>
      </c>
    </row>
    <row r="47" spans="1:8" s="57" customFormat="1" x14ac:dyDescent="0.25">
      <c r="A47" s="26" t="s">
        <v>897</v>
      </c>
      <c r="B47" s="26" t="s">
        <v>555</v>
      </c>
      <c r="C47" s="18">
        <v>0</v>
      </c>
      <c r="D47" s="18">
        <v>0</v>
      </c>
      <c r="E47" s="18">
        <v>10000</v>
      </c>
      <c r="F47" s="18">
        <v>6376.48</v>
      </c>
      <c r="G47" s="18">
        <v>10000</v>
      </c>
      <c r="H47" s="18">
        <v>0</v>
      </c>
    </row>
    <row r="48" spans="1:8" x14ac:dyDescent="0.25">
      <c r="A48" s="9"/>
      <c r="B48" s="9" t="s">
        <v>83</v>
      </c>
      <c r="C48" s="10">
        <f t="shared" ref="C48:H48" si="4">SUM(C47:C47)</f>
        <v>0</v>
      </c>
      <c r="D48" s="10">
        <f t="shared" si="4"/>
        <v>0</v>
      </c>
      <c r="E48" s="10">
        <f t="shared" si="4"/>
        <v>10000</v>
      </c>
      <c r="F48" s="10">
        <f t="shared" si="4"/>
        <v>6376.48</v>
      </c>
      <c r="G48" s="10">
        <f>SUM(G47:G47)</f>
        <v>10000</v>
      </c>
      <c r="H48" s="10">
        <f t="shared" si="4"/>
        <v>0</v>
      </c>
    </row>
    <row r="49" spans="1:8" x14ac:dyDescent="0.25">
      <c r="A49" s="2" t="s">
        <v>473</v>
      </c>
      <c r="B49" s="2" t="s">
        <v>474</v>
      </c>
      <c r="C49" s="59">
        <v>30000</v>
      </c>
      <c r="D49" s="61">
        <v>0</v>
      </c>
      <c r="E49" s="61">
        <v>0</v>
      </c>
      <c r="F49" s="61">
        <v>0</v>
      </c>
      <c r="G49" s="55">
        <v>0</v>
      </c>
      <c r="H49" s="59">
        <v>20000</v>
      </c>
    </row>
    <row r="50" spans="1:8" ht="15.75" thickBot="1" x14ac:dyDescent="0.3">
      <c r="A50" s="11"/>
      <c r="B50" s="11" t="s">
        <v>84</v>
      </c>
      <c r="C50" s="12">
        <f t="shared" ref="C50:H50" si="5">SUM(C49:C49)</f>
        <v>30000</v>
      </c>
      <c r="D50" s="12">
        <f t="shared" si="5"/>
        <v>0</v>
      </c>
      <c r="E50" s="12">
        <f t="shared" si="5"/>
        <v>0</v>
      </c>
      <c r="F50" s="12">
        <f t="shared" si="5"/>
        <v>0</v>
      </c>
      <c r="G50" s="12">
        <f t="shared" si="5"/>
        <v>0</v>
      </c>
      <c r="H50" s="12">
        <f t="shared" si="5"/>
        <v>20000</v>
      </c>
    </row>
    <row r="51" spans="1:8" ht="16.5" thickTop="1" thickBot="1" x14ac:dyDescent="0.3">
      <c r="A51" s="4"/>
      <c r="B51" s="4" t="s">
        <v>48</v>
      </c>
      <c r="C51" s="6">
        <f t="shared" ref="C51:H51" si="6">SUM(C8:C50)/2</f>
        <v>302386</v>
      </c>
      <c r="D51" s="6">
        <f t="shared" si="6"/>
        <v>263754.42000000004</v>
      </c>
      <c r="E51" s="6">
        <f t="shared" si="6"/>
        <v>341191</v>
      </c>
      <c r="F51" s="6">
        <f t="shared" si="6"/>
        <v>139709.07999999999</v>
      </c>
      <c r="G51" s="6">
        <f t="shared" si="6"/>
        <v>327421</v>
      </c>
      <c r="H51" s="6">
        <f t="shared" si="6"/>
        <v>353696</v>
      </c>
    </row>
    <row r="52" spans="1:8" ht="15.75" thickTop="1" x14ac:dyDescent="0.25"/>
    <row r="57" spans="1:8" x14ac:dyDescent="0.25">
      <c r="A57" s="241" t="str">
        <f>A1</f>
        <v>CITY OF GAINESVILLE</v>
      </c>
      <c r="B57" s="241"/>
      <c r="C57" s="241"/>
      <c r="D57" s="241"/>
      <c r="E57" s="241"/>
      <c r="F57" s="241"/>
      <c r="G57" s="241"/>
      <c r="H57" s="241"/>
    </row>
    <row r="58" spans="1:8" x14ac:dyDescent="0.25">
      <c r="A58" s="241" t="str">
        <f>A2</f>
        <v>BUDGET 2025-2026</v>
      </c>
      <c r="B58" s="241"/>
      <c r="C58" s="241"/>
      <c r="D58" s="241"/>
      <c r="E58" s="241"/>
      <c r="F58" s="241"/>
      <c r="G58" s="241"/>
      <c r="H58" s="241"/>
    </row>
    <row r="59" spans="1:8" x14ac:dyDescent="0.25">
      <c r="A59" s="241" t="str">
        <f>A3</f>
        <v>GENERAL FUND - CIVIC CENTER</v>
      </c>
      <c r="B59" s="241"/>
      <c r="C59" s="241"/>
      <c r="D59" s="241"/>
      <c r="E59" s="241"/>
      <c r="F59" s="241"/>
      <c r="G59" s="241"/>
      <c r="H59" s="241"/>
    </row>
    <row r="60" spans="1:8" x14ac:dyDescent="0.25">
      <c r="A60" s="66"/>
      <c r="B60" s="66"/>
      <c r="C60" s="92"/>
      <c r="D60" s="92"/>
      <c r="E60" s="92"/>
      <c r="F60" s="92"/>
      <c r="G60" s="93"/>
      <c r="H60" s="93"/>
    </row>
    <row r="61" spans="1:8" x14ac:dyDescent="0.25">
      <c r="A61" s="66"/>
      <c r="B61" s="66"/>
      <c r="C61" s="92"/>
      <c r="D61" s="92"/>
      <c r="E61" s="92"/>
      <c r="F61" s="92"/>
      <c r="G61" s="93"/>
      <c r="H61" s="93"/>
    </row>
    <row r="62" spans="1:8" x14ac:dyDescent="0.25">
      <c r="A62" s="66"/>
      <c r="B62" s="66"/>
      <c r="C62" s="92"/>
      <c r="D62" s="92"/>
      <c r="E62" s="92"/>
      <c r="F62" s="92"/>
      <c r="G62" s="93"/>
      <c r="H62" s="93"/>
    </row>
    <row r="63" spans="1:8" x14ac:dyDescent="0.25">
      <c r="A63" s="66"/>
      <c r="B63" s="66"/>
      <c r="C63" s="92"/>
      <c r="D63" s="92"/>
      <c r="E63" s="92"/>
      <c r="F63" s="92"/>
      <c r="G63" s="93"/>
      <c r="H63" s="93"/>
    </row>
    <row r="64" spans="1:8" x14ac:dyDescent="0.25">
      <c r="A64" s="66"/>
      <c r="B64" s="66"/>
      <c r="C64" s="92"/>
      <c r="D64" s="92"/>
      <c r="E64" s="92"/>
      <c r="F64" s="92"/>
      <c r="G64" s="93"/>
      <c r="H64" s="93"/>
    </row>
    <row r="65" spans="1:8" x14ac:dyDescent="0.25">
      <c r="A65" s="66"/>
      <c r="B65" s="66"/>
      <c r="C65" s="92"/>
      <c r="D65" s="92"/>
      <c r="E65" s="92"/>
      <c r="F65" s="92"/>
      <c r="G65" s="93"/>
      <c r="H65" s="93"/>
    </row>
    <row r="66" spans="1:8" x14ac:dyDescent="0.25">
      <c r="A66" s="66"/>
      <c r="B66" s="66"/>
      <c r="C66" s="92"/>
      <c r="D66" s="92"/>
      <c r="E66" s="92"/>
      <c r="F66" s="92"/>
      <c r="G66" s="93"/>
      <c r="H66" s="93"/>
    </row>
    <row r="67" spans="1:8" x14ac:dyDescent="0.25">
      <c r="A67" s="66"/>
      <c r="B67" s="66"/>
      <c r="C67" s="92"/>
      <c r="D67" s="92"/>
      <c r="E67" s="92"/>
      <c r="F67" s="92"/>
      <c r="G67" s="93"/>
      <c r="H67" s="93"/>
    </row>
    <row r="68" spans="1:8" x14ac:dyDescent="0.25">
      <c r="A68" s="66"/>
      <c r="B68" s="66"/>
      <c r="C68" s="92"/>
      <c r="D68" s="92"/>
      <c r="E68" s="92"/>
      <c r="F68" s="92"/>
      <c r="G68" s="93"/>
      <c r="H68" s="93"/>
    </row>
    <row r="69" spans="1:8" x14ac:dyDescent="0.25">
      <c r="A69" s="66"/>
      <c r="B69" s="66"/>
      <c r="C69" s="92"/>
      <c r="D69" s="92"/>
      <c r="E69" s="92"/>
      <c r="F69" s="92"/>
      <c r="G69" s="93"/>
      <c r="H69" s="93"/>
    </row>
    <row r="70" spans="1:8" x14ac:dyDescent="0.25">
      <c r="A70" s="66"/>
      <c r="B70" s="66"/>
      <c r="C70" s="92"/>
      <c r="D70" s="92"/>
      <c r="E70" s="92"/>
      <c r="F70" s="92"/>
      <c r="G70" s="93"/>
      <c r="H70" s="93"/>
    </row>
    <row r="71" spans="1:8" x14ac:dyDescent="0.25">
      <c r="A71" s="66"/>
      <c r="B71" s="66"/>
      <c r="C71" s="92"/>
      <c r="D71" s="92"/>
      <c r="E71" s="92"/>
      <c r="F71" s="92"/>
      <c r="G71" s="93"/>
      <c r="H71" s="93"/>
    </row>
    <row r="72" spans="1:8" x14ac:dyDescent="0.25">
      <c r="A72" s="66"/>
      <c r="B72" s="66"/>
      <c r="C72" s="92"/>
      <c r="D72" s="92"/>
      <c r="E72" s="92"/>
      <c r="F72" s="92"/>
      <c r="G72" s="93"/>
      <c r="H72" s="93"/>
    </row>
    <row r="73" spans="1:8" x14ac:dyDescent="0.25">
      <c r="A73" s="66"/>
      <c r="B73" s="66"/>
      <c r="C73" s="92"/>
      <c r="D73" s="92"/>
      <c r="E73" s="92"/>
      <c r="F73" s="92"/>
      <c r="G73" s="93"/>
      <c r="H73" s="93"/>
    </row>
    <row r="74" spans="1:8" x14ac:dyDescent="0.25">
      <c r="A74" s="66"/>
      <c r="B74" s="66"/>
      <c r="C74" s="92"/>
      <c r="D74" s="92"/>
      <c r="E74" s="92"/>
      <c r="F74" s="92"/>
      <c r="G74" s="93"/>
      <c r="H74" s="93"/>
    </row>
    <row r="75" spans="1:8" x14ac:dyDescent="0.25">
      <c r="A75" s="66"/>
      <c r="B75" s="66"/>
      <c r="C75" s="92"/>
      <c r="D75" s="92"/>
      <c r="E75" s="92"/>
      <c r="F75" s="92"/>
      <c r="G75" s="93"/>
      <c r="H75" s="93"/>
    </row>
    <row r="76" spans="1:8" x14ac:dyDescent="0.25">
      <c r="A76" s="66"/>
      <c r="B76" s="66"/>
      <c r="C76" s="92"/>
      <c r="D76" s="92"/>
      <c r="E76" s="92"/>
      <c r="F76" s="92"/>
      <c r="G76" s="93"/>
      <c r="H76" s="93"/>
    </row>
    <row r="77" spans="1:8" x14ac:dyDescent="0.25">
      <c r="A77" s="66"/>
      <c r="B77" s="66"/>
      <c r="C77" s="92"/>
      <c r="D77" s="92"/>
      <c r="E77" s="92"/>
      <c r="F77" s="92"/>
      <c r="G77" s="93"/>
      <c r="H77" s="93"/>
    </row>
    <row r="78" spans="1:8" x14ac:dyDescent="0.25">
      <c r="A78" s="66"/>
      <c r="B78" s="66"/>
      <c r="C78" s="92"/>
      <c r="D78" s="92"/>
      <c r="E78" s="92"/>
      <c r="F78" s="92"/>
      <c r="G78" s="93"/>
      <c r="H78" s="93"/>
    </row>
    <row r="79" spans="1:8" x14ac:dyDescent="0.25">
      <c r="A79" s="66"/>
      <c r="B79" s="66"/>
      <c r="C79" s="92"/>
      <c r="D79" s="92"/>
      <c r="E79" s="92"/>
      <c r="F79" s="92"/>
      <c r="G79" s="93"/>
      <c r="H79" s="93"/>
    </row>
    <row r="80" spans="1:8" x14ac:dyDescent="0.25">
      <c r="A80" s="66"/>
      <c r="B80" s="66"/>
      <c r="C80" s="92"/>
      <c r="D80" s="92"/>
      <c r="E80" s="92"/>
      <c r="F80" s="92"/>
      <c r="G80" s="93"/>
      <c r="H80" s="93"/>
    </row>
    <row r="81" spans="1:8" ht="15.75" thickBot="1" x14ac:dyDescent="0.3">
      <c r="A81" s="66"/>
      <c r="B81" s="66"/>
      <c r="C81" s="92"/>
      <c r="D81" s="92"/>
      <c r="E81" s="92"/>
      <c r="F81" s="92"/>
      <c r="G81" s="93"/>
      <c r="H81" s="93"/>
    </row>
    <row r="82" spans="1:8" ht="16.5" thickTop="1" thickBot="1" x14ac:dyDescent="0.3">
      <c r="A82" s="238" t="s">
        <v>939</v>
      </c>
      <c r="B82" s="239"/>
      <c r="C82" s="239"/>
      <c r="D82" s="239"/>
      <c r="E82" s="239"/>
      <c r="F82" s="239"/>
      <c r="G82" s="239"/>
      <c r="H82" s="240"/>
    </row>
    <row r="83" spans="1:8" ht="15.75" thickTop="1" x14ac:dyDescent="0.25">
      <c r="A83" s="66"/>
      <c r="B83" s="96"/>
      <c r="C83" s="101" t="str">
        <f t="shared" ref="C83:H84" si="7">C5</f>
        <v>2023-2024</v>
      </c>
      <c r="D83" s="101" t="str">
        <f t="shared" si="7"/>
        <v>2023-2024</v>
      </c>
      <c r="E83" s="101" t="str">
        <f t="shared" si="7"/>
        <v>2024-2025</v>
      </c>
      <c r="F83" s="101" t="str">
        <f t="shared" si="7"/>
        <v>2024-2025</v>
      </c>
      <c r="G83" s="101" t="str">
        <f t="shared" si="7"/>
        <v>2024-2025</v>
      </c>
      <c r="H83" s="101" t="str">
        <f t="shared" si="7"/>
        <v>2025-26</v>
      </c>
    </row>
    <row r="84" spans="1:8" x14ac:dyDescent="0.25">
      <c r="A84" s="66"/>
      <c r="B84" s="96"/>
      <c r="C84" s="101" t="str">
        <f t="shared" si="7"/>
        <v>REVISED</v>
      </c>
      <c r="D84" s="101" t="str">
        <f t="shared" si="7"/>
        <v>ACTUAL</v>
      </c>
      <c r="E84" s="101" t="str">
        <f t="shared" si="7"/>
        <v>ADOPTED</v>
      </c>
      <c r="F84" s="101" t="str">
        <f t="shared" si="7"/>
        <v>ACTUAL</v>
      </c>
      <c r="G84" s="101" t="str">
        <f t="shared" si="7"/>
        <v>REVISED</v>
      </c>
      <c r="H84" s="101" t="str">
        <f t="shared" si="7"/>
        <v>PROPOSED</v>
      </c>
    </row>
    <row r="85" spans="1:8" ht="15.75" thickBot="1" x14ac:dyDescent="0.3">
      <c r="A85" s="66"/>
      <c r="B85" s="97" t="s">
        <v>940</v>
      </c>
      <c r="C85" s="102"/>
      <c r="D85" s="102"/>
      <c r="E85" s="102" t="str">
        <f>E7</f>
        <v>BUDGET</v>
      </c>
      <c r="F85" s="102" t="str">
        <f>F7</f>
        <v>SIX MONTHS</v>
      </c>
      <c r="G85" s="102" t="str">
        <f>G7</f>
        <v>BUDGET</v>
      </c>
      <c r="H85" s="102" t="str">
        <f>H7</f>
        <v>BUDGET</v>
      </c>
    </row>
    <row r="86" spans="1:8" ht="15.75" thickTop="1" x14ac:dyDescent="0.25">
      <c r="A86" s="66"/>
      <c r="B86" s="66" t="s">
        <v>941</v>
      </c>
      <c r="C86" s="92">
        <f>C17</f>
        <v>115736</v>
      </c>
      <c r="D86" s="92">
        <f t="shared" ref="D86:H86" si="8">D17</f>
        <v>112701.2</v>
      </c>
      <c r="E86" s="92">
        <f t="shared" si="8"/>
        <v>168660</v>
      </c>
      <c r="F86" s="92">
        <f t="shared" si="8"/>
        <v>71122.679999999993</v>
      </c>
      <c r="G86" s="92">
        <f t="shared" si="8"/>
        <v>154901</v>
      </c>
      <c r="H86" s="92">
        <f t="shared" si="8"/>
        <v>176040</v>
      </c>
    </row>
    <row r="87" spans="1:8" x14ac:dyDescent="0.25">
      <c r="A87" s="66"/>
      <c r="B87" s="66" t="s">
        <v>79</v>
      </c>
      <c r="C87" s="92">
        <f>C23</f>
        <v>12200</v>
      </c>
      <c r="D87" s="92">
        <f t="shared" ref="D87:H87" si="9">D23</f>
        <v>12623.630000000001</v>
      </c>
      <c r="E87" s="92">
        <f t="shared" si="9"/>
        <v>16600</v>
      </c>
      <c r="F87" s="92">
        <f t="shared" si="9"/>
        <v>11868.8</v>
      </c>
      <c r="G87" s="92">
        <f t="shared" si="9"/>
        <v>16800</v>
      </c>
      <c r="H87" s="92">
        <f t="shared" si="9"/>
        <v>17000</v>
      </c>
    </row>
    <row r="88" spans="1:8" x14ac:dyDescent="0.25">
      <c r="A88" s="66"/>
      <c r="B88" s="66" t="s">
        <v>80</v>
      </c>
      <c r="C88" s="92">
        <f>C29</f>
        <v>18825</v>
      </c>
      <c r="D88" s="92">
        <f t="shared" ref="D88:H88" si="10">D29</f>
        <v>19768.359999999997</v>
      </c>
      <c r="E88" s="92">
        <f t="shared" si="10"/>
        <v>23650</v>
      </c>
      <c r="F88" s="92">
        <f t="shared" si="10"/>
        <v>10176.99</v>
      </c>
      <c r="G88" s="92">
        <f t="shared" si="10"/>
        <v>23250</v>
      </c>
      <c r="H88" s="92">
        <f t="shared" si="10"/>
        <v>24000</v>
      </c>
    </row>
    <row r="89" spans="1:8" x14ac:dyDescent="0.25">
      <c r="A89" s="66"/>
      <c r="B89" s="66" t="s">
        <v>81</v>
      </c>
      <c r="C89" s="92">
        <f>C46</f>
        <v>125625</v>
      </c>
      <c r="D89" s="92">
        <f t="shared" ref="D89:H89" si="11">D46</f>
        <v>118661.23000000003</v>
      </c>
      <c r="E89" s="92">
        <f t="shared" si="11"/>
        <v>122281</v>
      </c>
      <c r="F89" s="92">
        <f t="shared" si="11"/>
        <v>40164.129999999997</v>
      </c>
      <c r="G89" s="92">
        <f t="shared" si="11"/>
        <v>122470</v>
      </c>
      <c r="H89" s="92">
        <f t="shared" si="11"/>
        <v>116656</v>
      </c>
    </row>
    <row r="90" spans="1:8" x14ac:dyDescent="0.25">
      <c r="A90" s="66"/>
      <c r="B90" s="66" t="s">
        <v>971</v>
      </c>
      <c r="C90" s="93">
        <f>C48</f>
        <v>0</v>
      </c>
      <c r="D90" s="93">
        <f t="shared" ref="D90:F90" si="12">D48</f>
        <v>0</v>
      </c>
      <c r="E90" s="93">
        <f t="shared" si="12"/>
        <v>10000</v>
      </c>
      <c r="F90" s="93">
        <f t="shared" si="12"/>
        <v>6376.48</v>
      </c>
      <c r="G90" s="93">
        <f>G48</f>
        <v>10000</v>
      </c>
      <c r="H90" s="93">
        <f>H48</f>
        <v>0</v>
      </c>
    </row>
    <row r="91" spans="1:8" ht="15.75" thickBot="1" x14ac:dyDescent="0.3">
      <c r="A91" s="66"/>
      <c r="B91" s="66" t="s">
        <v>1119</v>
      </c>
      <c r="C91" s="92">
        <f>C50</f>
        <v>30000</v>
      </c>
      <c r="D91" s="92">
        <f t="shared" ref="D91:H91" si="13">D50</f>
        <v>0</v>
      </c>
      <c r="E91" s="92">
        <f t="shared" si="13"/>
        <v>0</v>
      </c>
      <c r="F91" s="92">
        <f t="shared" si="13"/>
        <v>0</v>
      </c>
      <c r="G91" s="92">
        <f t="shared" si="13"/>
        <v>0</v>
      </c>
      <c r="H91" s="92">
        <f t="shared" si="13"/>
        <v>20000</v>
      </c>
    </row>
    <row r="92" spans="1:8" ht="16.5" thickTop="1" thickBot="1" x14ac:dyDescent="0.3">
      <c r="A92" s="66"/>
      <c r="B92" s="98" t="s">
        <v>78</v>
      </c>
      <c r="C92" s="99">
        <f t="shared" ref="C92:H92" si="14">SUM(C86:C91)</f>
        <v>302386</v>
      </c>
      <c r="D92" s="99">
        <f t="shared" si="14"/>
        <v>263754.42000000004</v>
      </c>
      <c r="E92" s="99">
        <f t="shared" si="14"/>
        <v>341191</v>
      </c>
      <c r="F92" s="99">
        <f t="shared" si="14"/>
        <v>139709.08000000002</v>
      </c>
      <c r="G92" s="99">
        <f t="shared" si="14"/>
        <v>327421</v>
      </c>
      <c r="H92" s="99">
        <f t="shared" si="14"/>
        <v>353696</v>
      </c>
    </row>
    <row r="93" spans="1:8" ht="15.75" thickTop="1" x14ac:dyDescent="0.25">
      <c r="A93" s="66"/>
      <c r="B93" s="66"/>
      <c r="C93" s="92"/>
      <c r="D93" s="92"/>
      <c r="E93" s="92"/>
      <c r="F93" s="92"/>
      <c r="G93" s="93"/>
      <c r="H93" s="93"/>
    </row>
    <row r="94" spans="1:8" ht="15.75" thickBot="1" x14ac:dyDescent="0.3">
      <c r="A94" s="66"/>
      <c r="B94" s="66"/>
      <c r="C94" s="92"/>
      <c r="D94" s="92"/>
      <c r="E94" s="92"/>
      <c r="F94" s="92"/>
      <c r="G94" s="93"/>
      <c r="H94" s="93"/>
    </row>
    <row r="95" spans="1:8" ht="16.5" thickTop="1" thickBot="1" x14ac:dyDescent="0.3">
      <c r="A95" s="242" t="s">
        <v>943</v>
      </c>
      <c r="B95" s="243"/>
      <c r="C95" s="243"/>
      <c r="D95" s="243"/>
      <c r="E95" s="243"/>
      <c r="F95" s="243"/>
      <c r="G95" s="243"/>
      <c r="H95" s="244"/>
    </row>
    <row r="96" spans="1:8" ht="15.75" thickTop="1" x14ac:dyDescent="0.25">
      <c r="A96" s="66"/>
      <c r="B96" s="96"/>
      <c r="C96" s="101"/>
      <c r="D96" s="101" t="s">
        <v>867</v>
      </c>
      <c r="E96" s="101" t="s">
        <v>867</v>
      </c>
      <c r="F96" s="101" t="s">
        <v>867</v>
      </c>
      <c r="G96" s="101" t="str">
        <f>'[8]01-10-43'!G67</f>
        <v>BUDGET</v>
      </c>
      <c r="H96" s="101" t="str">
        <f>'[8]01-10-43'!H67</f>
        <v>ESTIMATED</v>
      </c>
    </row>
    <row r="97" spans="1:8" ht="15.75" thickBot="1" x14ac:dyDescent="0.3">
      <c r="A97" s="66"/>
      <c r="B97" s="102"/>
      <c r="C97" s="102"/>
      <c r="D97" s="165">
        <f>'[8]01-10-43'!D68</f>
        <v>2022</v>
      </c>
      <c r="E97" s="165">
        <f>'[8]01-10-43'!E68</f>
        <v>2023</v>
      </c>
      <c r="F97" s="165">
        <f>'[8]01-10-43'!F68</f>
        <v>2024</v>
      </c>
      <c r="G97" s="165">
        <f>'[8]01-10-43'!G68</f>
        <v>2025</v>
      </c>
      <c r="H97" s="165">
        <f>'[8]01-10-43'!H68</f>
        <v>2026</v>
      </c>
    </row>
    <row r="98" spans="1:8" ht="15.75" thickTop="1" x14ac:dyDescent="0.25">
      <c r="A98" s="66"/>
      <c r="B98" s="66" t="s">
        <v>1120</v>
      </c>
      <c r="C98" s="92"/>
      <c r="D98" s="92">
        <v>16000</v>
      </c>
      <c r="E98" s="92">
        <v>16000</v>
      </c>
      <c r="F98" s="92">
        <v>16000</v>
      </c>
      <c r="G98" s="92">
        <v>25000</v>
      </c>
      <c r="H98" s="92">
        <v>25000</v>
      </c>
    </row>
    <row r="99" spans="1:8" x14ac:dyDescent="0.25">
      <c r="A99" s="66"/>
      <c r="B99" s="66" t="s">
        <v>1121</v>
      </c>
      <c r="C99" s="92"/>
      <c r="D99" s="92">
        <v>7500</v>
      </c>
      <c r="E99" s="92">
        <v>7500</v>
      </c>
      <c r="F99" s="92">
        <v>7500</v>
      </c>
      <c r="G99" s="92">
        <v>7500</v>
      </c>
      <c r="H99" s="92">
        <v>7500</v>
      </c>
    </row>
    <row r="100" spans="1:8" x14ac:dyDescent="0.25">
      <c r="A100" s="66"/>
      <c r="B100" s="66" t="s">
        <v>1122</v>
      </c>
      <c r="C100" s="92"/>
      <c r="D100" s="92">
        <v>150</v>
      </c>
      <c r="E100" s="92">
        <v>150</v>
      </c>
      <c r="F100" s="92">
        <v>75</v>
      </c>
      <c r="G100" s="92">
        <v>75</v>
      </c>
      <c r="H100" s="92">
        <v>75</v>
      </c>
    </row>
    <row r="101" spans="1:8" x14ac:dyDescent="0.25">
      <c r="A101" s="66"/>
      <c r="B101" s="66" t="s">
        <v>1123</v>
      </c>
      <c r="C101" s="92"/>
      <c r="D101" s="92">
        <v>350</v>
      </c>
      <c r="E101" s="92">
        <v>350</v>
      </c>
      <c r="F101" s="92">
        <v>350</v>
      </c>
      <c r="G101" s="92">
        <v>350</v>
      </c>
      <c r="H101" s="92">
        <v>350</v>
      </c>
    </row>
    <row r="102" spans="1:8" x14ac:dyDescent="0.25">
      <c r="A102" s="66"/>
      <c r="B102" s="66" t="s">
        <v>1124</v>
      </c>
      <c r="C102" s="92"/>
      <c r="D102" s="92">
        <v>50</v>
      </c>
      <c r="E102" s="92">
        <v>50</v>
      </c>
      <c r="F102" s="92">
        <v>25</v>
      </c>
      <c r="G102" s="92">
        <v>25</v>
      </c>
      <c r="H102" s="92">
        <v>25</v>
      </c>
    </row>
    <row r="103" spans="1:8" x14ac:dyDescent="0.25">
      <c r="A103" s="66"/>
      <c r="B103" s="66"/>
      <c r="C103" s="92"/>
      <c r="D103" s="92"/>
      <c r="E103" s="92"/>
      <c r="F103" s="92"/>
      <c r="G103" s="93"/>
      <c r="H103" s="93"/>
    </row>
    <row r="104" spans="1:8" ht="15.75" thickBot="1" x14ac:dyDescent="0.3">
      <c r="A104" s="66"/>
      <c r="B104" s="66"/>
      <c r="C104" s="92"/>
      <c r="D104" s="92"/>
      <c r="E104" s="93"/>
      <c r="F104" s="93"/>
      <c r="G104" s="93"/>
      <c r="H104" s="93"/>
    </row>
    <row r="105" spans="1:8" ht="16.5" thickTop="1" thickBot="1" x14ac:dyDescent="0.3">
      <c r="A105" s="238" t="s">
        <v>955</v>
      </c>
      <c r="B105" s="239"/>
      <c r="C105" s="239"/>
      <c r="D105" s="239"/>
      <c r="E105" s="239"/>
      <c r="F105" s="239"/>
      <c r="G105" s="239"/>
      <c r="H105" s="240"/>
    </row>
    <row r="106" spans="1:8" ht="15.75" thickTop="1" x14ac:dyDescent="0.25">
      <c r="A106" s="66"/>
      <c r="B106" s="96"/>
      <c r="C106" s="101"/>
      <c r="D106" s="101" t="s">
        <v>867</v>
      </c>
      <c r="E106" s="101" t="s">
        <v>867</v>
      </c>
      <c r="F106" s="101" t="s">
        <v>867</v>
      </c>
      <c r="G106" s="101" t="str">
        <f>G96</f>
        <v>BUDGET</v>
      </c>
      <c r="H106" s="106" t="s">
        <v>870</v>
      </c>
    </row>
    <row r="107" spans="1:8" ht="15.75" thickBot="1" x14ac:dyDescent="0.3">
      <c r="A107" s="66"/>
      <c r="B107" s="166" t="s">
        <v>956</v>
      </c>
      <c r="C107" s="102"/>
      <c r="D107" s="165">
        <f>'[8]01-10-43'!D78</f>
        <v>2022</v>
      </c>
      <c r="E107" s="165">
        <f>'[8]01-10-43'!E78</f>
        <v>2023</v>
      </c>
      <c r="F107" s="165">
        <f>'[8]01-10-43'!F78</f>
        <v>2024</v>
      </c>
      <c r="G107" s="165">
        <f>'[8]01-10-43'!G78</f>
        <v>2025</v>
      </c>
      <c r="H107" s="165">
        <f>'[8]01-10-43'!H78</f>
        <v>2026</v>
      </c>
    </row>
    <row r="108" spans="1:8" ht="15.75" thickTop="1" x14ac:dyDescent="0.25">
      <c r="A108" s="66"/>
      <c r="B108" s="66" t="s">
        <v>48</v>
      </c>
      <c r="C108" s="66"/>
      <c r="D108" s="66"/>
      <c r="E108" s="66"/>
      <c r="F108" s="93"/>
      <c r="G108" s="93"/>
      <c r="H108" s="93"/>
    </row>
    <row r="109" spans="1:8" x14ac:dyDescent="0.25">
      <c r="A109" s="66"/>
      <c r="B109" s="66" t="s">
        <v>1056</v>
      </c>
      <c r="C109" s="66"/>
      <c r="D109" s="109">
        <f>'[8]01-10-43'!D80</f>
        <v>1</v>
      </c>
      <c r="E109" s="109">
        <f>'[8]01-10-43'!E80</f>
        <v>1</v>
      </c>
      <c r="F109" s="109">
        <f>'[8]01-10-43'!F80</f>
        <v>1</v>
      </c>
      <c r="G109" s="109">
        <f>'[8]01-10-43'!G80</f>
        <v>1</v>
      </c>
      <c r="H109" s="109">
        <v>1</v>
      </c>
    </row>
    <row r="110" spans="1:8" ht="15.75" thickBot="1" x14ac:dyDescent="0.3">
      <c r="A110" s="66"/>
      <c r="B110" s="148" t="s">
        <v>1125</v>
      </c>
      <c r="C110" s="148"/>
      <c r="D110" s="109">
        <f>'[8]01-10-43'!D81</f>
        <v>1</v>
      </c>
      <c r="E110" s="109">
        <f>'[8]01-10-43'!E81</f>
        <v>1</v>
      </c>
      <c r="F110" s="109">
        <f>'[8]01-10-43'!F81</f>
        <v>1</v>
      </c>
      <c r="G110" s="109">
        <f>'[8]01-10-43'!G81</f>
        <v>2</v>
      </c>
      <c r="H110" s="109">
        <v>2</v>
      </c>
    </row>
    <row r="111" spans="1:8" ht="15.75" thickTop="1" x14ac:dyDescent="0.25">
      <c r="A111" s="66"/>
      <c r="B111" s="66" t="s">
        <v>1126</v>
      </c>
      <c r="C111" s="66"/>
      <c r="D111" s="172">
        <f>D109+D110</f>
        <v>2</v>
      </c>
      <c r="E111" s="172">
        <f>E109+E110</f>
        <v>2</v>
      </c>
      <c r="F111" s="172">
        <f>F109+F110</f>
        <v>2</v>
      </c>
      <c r="G111" s="172">
        <f>G109+G110</f>
        <v>3</v>
      </c>
      <c r="H111" s="172">
        <f>H109+H110</f>
        <v>3</v>
      </c>
    </row>
  </sheetData>
  <mergeCells count="9">
    <mergeCell ref="A95:H95"/>
    <mergeCell ref="A105:H105"/>
    <mergeCell ref="A57:H57"/>
    <mergeCell ref="A58:H58"/>
    <mergeCell ref="A1:H1"/>
    <mergeCell ref="A2:H2"/>
    <mergeCell ref="A3:H3"/>
    <mergeCell ref="A59:H59"/>
    <mergeCell ref="A82:H82"/>
  </mergeCells>
  <pageMargins left="0.5" right="0.5" top="0.5" bottom="0.5" header="0.3" footer="0.3"/>
  <pageSetup scale="85" orientation="portrait" r:id="rId1"/>
  <rowBreaks count="1" manualBreakCount="1">
    <brk id="55" max="7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N148"/>
  <sheetViews>
    <sheetView topLeftCell="A22" zoomScaleNormal="100" workbookViewId="0">
      <selection activeCell="G23" sqref="G23"/>
    </sheetView>
  </sheetViews>
  <sheetFormatPr defaultRowHeight="15" x14ac:dyDescent="0.25"/>
  <cols>
    <col min="1" max="1" width="13.7109375" customWidth="1"/>
    <col min="2" max="2" width="29.7109375" customWidth="1"/>
    <col min="5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67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</row>
    <row r="8" spans="1:8" ht="15.75" thickTop="1" x14ac:dyDescent="0.25">
      <c r="A8" s="3" t="s">
        <v>692</v>
      </c>
      <c r="B8" s="3" t="s">
        <v>283</v>
      </c>
      <c r="C8" s="8">
        <v>416367</v>
      </c>
      <c r="D8" s="8">
        <v>372729.24</v>
      </c>
      <c r="E8" s="8">
        <v>452035</v>
      </c>
      <c r="F8" s="8">
        <v>178993.45</v>
      </c>
      <c r="G8" s="8">
        <v>442115</v>
      </c>
      <c r="H8" s="8">
        <v>459070</v>
      </c>
    </row>
    <row r="9" spans="1:8" x14ac:dyDescent="0.25">
      <c r="A9" s="28" t="s">
        <v>693</v>
      </c>
      <c r="B9" s="28" t="s">
        <v>694</v>
      </c>
      <c r="C9" s="29">
        <v>131601</v>
      </c>
      <c r="D9" s="29">
        <v>120819.8</v>
      </c>
      <c r="E9" s="29">
        <v>112025</v>
      </c>
      <c r="F9" s="29">
        <v>7426.08</v>
      </c>
      <c r="G9" s="29">
        <v>127027</v>
      </c>
      <c r="H9" s="29">
        <v>120191</v>
      </c>
    </row>
    <row r="10" spans="1:8" x14ac:dyDescent="0.25">
      <c r="A10" s="2" t="s">
        <v>695</v>
      </c>
      <c r="B10" s="2" t="s">
        <v>284</v>
      </c>
      <c r="C10" s="30">
        <v>20200</v>
      </c>
      <c r="D10" s="5">
        <v>20930.009999999998</v>
      </c>
      <c r="E10" s="5">
        <v>20200</v>
      </c>
      <c r="F10" s="5">
        <v>11308.38</v>
      </c>
      <c r="G10" s="5">
        <v>20200</v>
      </c>
      <c r="H10" s="59">
        <v>20200</v>
      </c>
    </row>
    <row r="11" spans="1:8" s="57" customFormat="1" x14ac:dyDescent="0.25">
      <c r="A11" s="58" t="s">
        <v>696</v>
      </c>
      <c r="B11" s="58" t="s">
        <v>436</v>
      </c>
      <c r="C11" s="59">
        <v>1055</v>
      </c>
      <c r="D11" s="59">
        <v>929.05</v>
      </c>
      <c r="E11" s="59">
        <v>1055</v>
      </c>
      <c r="F11" s="59">
        <v>612.20000000000005</v>
      </c>
      <c r="G11" s="59">
        <v>1055</v>
      </c>
      <c r="H11" s="59">
        <v>1055</v>
      </c>
    </row>
    <row r="12" spans="1:8" s="51" customFormat="1" x14ac:dyDescent="0.25">
      <c r="A12" s="52" t="s">
        <v>702</v>
      </c>
      <c r="B12" s="52" t="s">
        <v>290</v>
      </c>
      <c r="C12" s="53">
        <v>768</v>
      </c>
      <c r="D12" s="59">
        <v>871.14</v>
      </c>
      <c r="E12" s="59">
        <v>660</v>
      </c>
      <c r="F12" s="59">
        <v>352.85</v>
      </c>
      <c r="G12" s="59">
        <v>996</v>
      </c>
      <c r="H12" s="59">
        <v>660</v>
      </c>
    </row>
    <row r="13" spans="1:8" x14ac:dyDescent="0.25">
      <c r="A13" s="2" t="s">
        <v>697</v>
      </c>
      <c r="B13" s="2" t="s">
        <v>285</v>
      </c>
      <c r="C13" s="30">
        <v>5665</v>
      </c>
      <c r="D13" s="5">
        <v>5665</v>
      </c>
      <c r="E13" s="59">
        <v>3600</v>
      </c>
      <c r="F13" s="59">
        <v>3600</v>
      </c>
      <c r="G13" s="59">
        <v>3600</v>
      </c>
      <c r="H13" s="59">
        <v>3960</v>
      </c>
    </row>
    <row r="14" spans="1:8" x14ac:dyDescent="0.25">
      <c r="A14" s="2" t="s">
        <v>698</v>
      </c>
      <c r="B14" s="2" t="s">
        <v>286</v>
      </c>
      <c r="C14" s="30">
        <v>52374</v>
      </c>
      <c r="D14" s="5">
        <v>52020.95</v>
      </c>
      <c r="E14" s="59">
        <v>57784</v>
      </c>
      <c r="F14" s="59">
        <v>26675.26</v>
      </c>
      <c r="G14" s="59">
        <v>56242</v>
      </c>
      <c r="H14" s="59">
        <v>58729</v>
      </c>
    </row>
    <row r="15" spans="1:8" x14ac:dyDescent="0.25">
      <c r="A15" s="2" t="s">
        <v>699</v>
      </c>
      <c r="B15" s="2" t="s">
        <v>287</v>
      </c>
      <c r="C15" s="55">
        <v>44168</v>
      </c>
      <c r="D15" s="55">
        <v>39446.99</v>
      </c>
      <c r="E15" s="61">
        <v>45485</v>
      </c>
      <c r="F15" s="61">
        <v>14948.4</v>
      </c>
      <c r="G15" s="61">
        <v>45008</v>
      </c>
      <c r="H15" s="61">
        <v>46825</v>
      </c>
    </row>
    <row r="16" spans="1:8" x14ac:dyDescent="0.25">
      <c r="A16" s="2" t="s">
        <v>701</v>
      </c>
      <c r="B16" s="2" t="s">
        <v>289</v>
      </c>
      <c r="C16" s="30">
        <v>10214</v>
      </c>
      <c r="D16" s="59">
        <v>9229.2000000000007</v>
      </c>
      <c r="E16" s="59">
        <v>7492</v>
      </c>
      <c r="F16" s="59">
        <v>4510.33</v>
      </c>
      <c r="G16" s="59">
        <v>9646</v>
      </c>
      <c r="H16" s="59">
        <v>5019</v>
      </c>
    </row>
    <row r="17" spans="1:8" x14ac:dyDescent="0.25">
      <c r="A17" s="2" t="s">
        <v>700</v>
      </c>
      <c r="B17" s="2" t="s">
        <v>288</v>
      </c>
      <c r="C17" s="30">
        <v>65014</v>
      </c>
      <c r="D17" s="5">
        <v>63153.93</v>
      </c>
      <c r="E17" s="59">
        <v>80077</v>
      </c>
      <c r="F17" s="59">
        <v>63142.68</v>
      </c>
      <c r="G17" s="59">
        <v>80077</v>
      </c>
      <c r="H17" s="59">
        <v>90834</v>
      </c>
    </row>
    <row r="18" spans="1:8" x14ac:dyDescent="0.25">
      <c r="A18" s="2" t="s">
        <v>739</v>
      </c>
      <c r="B18" s="2" t="s">
        <v>320</v>
      </c>
      <c r="C18" s="30">
        <v>5367</v>
      </c>
      <c r="D18" s="59">
        <v>5380.31</v>
      </c>
      <c r="E18" s="59">
        <v>5000</v>
      </c>
      <c r="F18" s="59">
        <v>2390.41</v>
      </c>
      <c r="G18" s="59">
        <v>5849</v>
      </c>
      <c r="H18" s="59">
        <v>6950</v>
      </c>
    </row>
    <row r="19" spans="1:8" s="57" customFormat="1" x14ac:dyDescent="0.25">
      <c r="A19" s="58" t="s">
        <v>901</v>
      </c>
      <c r="B19" s="58" t="s">
        <v>902</v>
      </c>
      <c r="C19" s="59">
        <v>0</v>
      </c>
      <c r="D19" s="59">
        <v>3109.83</v>
      </c>
      <c r="E19" s="59">
        <v>0</v>
      </c>
      <c r="F19" s="59">
        <v>0</v>
      </c>
      <c r="G19" s="59">
        <v>0</v>
      </c>
      <c r="H19" s="59">
        <v>0</v>
      </c>
    </row>
    <row r="20" spans="1:8" x14ac:dyDescent="0.25">
      <c r="A20" s="9"/>
      <c r="B20" s="9" t="s">
        <v>89</v>
      </c>
      <c r="C20" s="10">
        <f t="shared" ref="C20:H20" si="0">SUM(C8:C19)</f>
        <v>752793</v>
      </c>
      <c r="D20" s="10">
        <f t="shared" si="0"/>
        <v>694285.45</v>
      </c>
      <c r="E20" s="10">
        <f t="shared" si="0"/>
        <v>785413</v>
      </c>
      <c r="F20" s="10">
        <f t="shared" si="0"/>
        <v>313960.03999999998</v>
      </c>
      <c r="G20" s="10">
        <f t="shared" si="0"/>
        <v>791815</v>
      </c>
      <c r="H20" s="10">
        <f t="shared" si="0"/>
        <v>813493</v>
      </c>
    </row>
    <row r="21" spans="1:8" s="57" customFormat="1" x14ac:dyDescent="0.25">
      <c r="A21" s="26" t="s">
        <v>900</v>
      </c>
      <c r="B21" s="26" t="s">
        <v>892</v>
      </c>
      <c r="C21" s="18">
        <v>0</v>
      </c>
      <c r="D21" s="18">
        <v>0</v>
      </c>
      <c r="E21" s="18">
        <v>0</v>
      </c>
      <c r="F21" s="18">
        <v>-190.85</v>
      </c>
      <c r="G21" s="18">
        <v>0</v>
      </c>
      <c r="H21" s="18">
        <v>0</v>
      </c>
    </row>
    <row r="22" spans="1:8" x14ac:dyDescent="0.25">
      <c r="A22" s="2" t="s">
        <v>703</v>
      </c>
      <c r="B22" s="2" t="s">
        <v>292</v>
      </c>
      <c r="C22" s="61">
        <v>610</v>
      </c>
      <c r="D22" s="59">
        <v>838.8</v>
      </c>
      <c r="E22" s="59">
        <v>610</v>
      </c>
      <c r="F22" s="59">
        <v>569.09</v>
      </c>
      <c r="G22" s="59">
        <v>610</v>
      </c>
      <c r="H22" s="61">
        <v>650</v>
      </c>
    </row>
    <row r="23" spans="1:8" x14ac:dyDescent="0.25">
      <c r="A23" s="2" t="s">
        <v>704</v>
      </c>
      <c r="B23" s="2" t="s">
        <v>294</v>
      </c>
      <c r="C23" s="59">
        <v>600</v>
      </c>
      <c r="D23" s="53">
        <v>0</v>
      </c>
      <c r="E23" s="59">
        <v>600</v>
      </c>
      <c r="F23" s="59">
        <v>0</v>
      </c>
      <c r="G23" s="59">
        <v>0</v>
      </c>
      <c r="H23" s="59">
        <v>100</v>
      </c>
    </row>
    <row r="24" spans="1:8" s="57" customFormat="1" x14ac:dyDescent="0.25">
      <c r="A24" s="58" t="s">
        <v>903</v>
      </c>
      <c r="B24" s="58" t="s">
        <v>538</v>
      </c>
      <c r="C24" s="59">
        <v>0</v>
      </c>
      <c r="D24" s="59">
        <v>24.64</v>
      </c>
      <c r="E24" s="59">
        <v>0</v>
      </c>
      <c r="F24" s="59">
        <v>0</v>
      </c>
      <c r="G24" s="59">
        <v>0</v>
      </c>
      <c r="H24" s="59">
        <v>0</v>
      </c>
    </row>
    <row r="25" spans="1:8" x14ac:dyDescent="0.25">
      <c r="A25" s="2" t="s">
        <v>705</v>
      </c>
      <c r="B25" s="2" t="s">
        <v>512</v>
      </c>
      <c r="C25" s="30">
        <v>19000</v>
      </c>
      <c r="D25" s="59">
        <v>23142.37</v>
      </c>
      <c r="E25" s="59">
        <v>19000</v>
      </c>
      <c r="F25" s="59">
        <v>6931.01</v>
      </c>
      <c r="G25" s="59">
        <v>18000</v>
      </c>
      <c r="H25" s="59">
        <v>20000</v>
      </c>
    </row>
    <row r="26" spans="1:8" x14ac:dyDescent="0.25">
      <c r="A26" s="2" t="s">
        <v>706</v>
      </c>
      <c r="B26" s="2" t="s">
        <v>514</v>
      </c>
      <c r="C26" s="30">
        <v>2000</v>
      </c>
      <c r="D26" s="59">
        <v>1617.53</v>
      </c>
      <c r="E26" s="59">
        <v>200</v>
      </c>
      <c r="F26" s="59">
        <v>361.85</v>
      </c>
      <c r="G26" s="59">
        <v>400</v>
      </c>
      <c r="H26" s="59">
        <v>800</v>
      </c>
    </row>
    <row r="27" spans="1:8" x14ac:dyDescent="0.25">
      <c r="A27" s="2" t="s">
        <v>707</v>
      </c>
      <c r="B27" s="2" t="s">
        <v>387</v>
      </c>
      <c r="C27" s="30">
        <v>5500</v>
      </c>
      <c r="D27" s="59">
        <v>6195.43</v>
      </c>
      <c r="E27" s="59">
        <v>5500</v>
      </c>
      <c r="F27" s="59">
        <v>721.52</v>
      </c>
      <c r="G27" s="59">
        <v>5500</v>
      </c>
      <c r="H27" s="59">
        <v>5500</v>
      </c>
    </row>
    <row r="28" spans="1:8" x14ac:dyDescent="0.25">
      <c r="A28" s="2" t="s">
        <v>708</v>
      </c>
      <c r="B28" s="2" t="s">
        <v>589</v>
      </c>
      <c r="C28" s="30">
        <v>500</v>
      </c>
      <c r="D28" s="59">
        <v>104.66</v>
      </c>
      <c r="E28" s="59">
        <v>500</v>
      </c>
      <c r="F28" s="59">
        <v>0</v>
      </c>
      <c r="G28" s="59">
        <v>500</v>
      </c>
      <c r="H28" s="59">
        <v>500</v>
      </c>
    </row>
    <row r="29" spans="1:8" x14ac:dyDescent="0.25">
      <c r="A29" s="2" t="s">
        <v>709</v>
      </c>
      <c r="B29" s="2" t="s">
        <v>389</v>
      </c>
      <c r="C29" s="30">
        <v>1700</v>
      </c>
      <c r="D29" s="30">
        <v>1203.53</v>
      </c>
      <c r="E29" s="59">
        <v>1700</v>
      </c>
      <c r="F29" s="30">
        <v>419.82</v>
      </c>
      <c r="G29" s="59">
        <v>1000</v>
      </c>
      <c r="H29" s="59">
        <v>2000</v>
      </c>
    </row>
    <row r="30" spans="1:8" x14ac:dyDescent="0.25">
      <c r="A30" s="2" t="s">
        <v>710</v>
      </c>
      <c r="B30" s="2" t="s">
        <v>711</v>
      </c>
      <c r="C30" s="17">
        <v>5500</v>
      </c>
      <c r="D30" s="61">
        <v>8610.01</v>
      </c>
      <c r="E30" s="61">
        <v>5500</v>
      </c>
      <c r="F30" s="61">
        <v>0</v>
      </c>
      <c r="G30" s="61">
        <v>5500</v>
      </c>
      <c r="H30" s="61">
        <v>5500</v>
      </c>
    </row>
    <row r="31" spans="1:8" x14ac:dyDescent="0.25">
      <c r="A31" s="16" t="s">
        <v>712</v>
      </c>
      <c r="B31" s="16" t="s">
        <v>713</v>
      </c>
      <c r="C31" s="17">
        <v>25000</v>
      </c>
      <c r="D31" s="61">
        <v>21297.42</v>
      </c>
      <c r="E31" s="61">
        <v>25000</v>
      </c>
      <c r="F31" s="61">
        <v>-464.37</v>
      </c>
      <c r="G31" s="61">
        <v>24000</v>
      </c>
      <c r="H31" s="61">
        <v>25000</v>
      </c>
    </row>
    <row r="32" spans="1:8" x14ac:dyDescent="0.25">
      <c r="A32" s="16" t="s">
        <v>714</v>
      </c>
      <c r="B32" s="16" t="s">
        <v>715</v>
      </c>
      <c r="C32" s="17">
        <v>3500</v>
      </c>
      <c r="D32" s="61">
        <v>8487.69</v>
      </c>
      <c r="E32" s="61">
        <v>3500</v>
      </c>
      <c r="F32" s="61">
        <v>2190.25</v>
      </c>
      <c r="G32" s="61">
        <v>3500</v>
      </c>
      <c r="H32" s="61">
        <v>4000</v>
      </c>
    </row>
    <row r="33" spans="1:8" x14ac:dyDescent="0.25">
      <c r="A33" s="2" t="s">
        <v>716</v>
      </c>
      <c r="B33" s="2" t="s">
        <v>300</v>
      </c>
      <c r="C33" s="30">
        <v>7200</v>
      </c>
      <c r="D33" s="59">
        <v>7643.53</v>
      </c>
      <c r="E33" s="59">
        <v>7200</v>
      </c>
      <c r="F33" s="59">
        <v>5010.8100000000004</v>
      </c>
      <c r="G33" s="59">
        <v>7200</v>
      </c>
      <c r="H33" s="59">
        <v>7200</v>
      </c>
    </row>
    <row r="34" spans="1:8" x14ac:dyDescent="0.25">
      <c r="A34" s="9"/>
      <c r="B34" s="9" t="s">
        <v>88</v>
      </c>
      <c r="C34" s="10">
        <f t="shared" ref="C34:H34" si="1">SUM(C21:C33)</f>
        <v>71110</v>
      </c>
      <c r="D34" s="10">
        <f t="shared" si="1"/>
        <v>79165.61</v>
      </c>
      <c r="E34" s="10">
        <f t="shared" si="1"/>
        <v>69310</v>
      </c>
      <c r="F34" s="10">
        <f t="shared" si="1"/>
        <v>15549.130000000001</v>
      </c>
      <c r="G34" s="10">
        <f t="shared" si="1"/>
        <v>66210</v>
      </c>
      <c r="H34" s="10">
        <f t="shared" si="1"/>
        <v>71250</v>
      </c>
    </row>
    <row r="35" spans="1:8" x14ac:dyDescent="0.25">
      <c r="A35" s="2" t="s">
        <v>717</v>
      </c>
      <c r="B35" s="2" t="s">
        <v>392</v>
      </c>
      <c r="C35" s="30">
        <v>11000</v>
      </c>
      <c r="D35" s="59">
        <v>12508.71</v>
      </c>
      <c r="E35" s="59">
        <v>11000</v>
      </c>
      <c r="F35" s="59">
        <v>6125.08</v>
      </c>
      <c r="G35" s="59">
        <v>11000</v>
      </c>
      <c r="H35" s="59">
        <v>11000</v>
      </c>
    </row>
    <row r="36" spans="1:8" x14ac:dyDescent="0.25">
      <c r="A36" s="2" t="s">
        <v>718</v>
      </c>
      <c r="B36" s="2" t="s">
        <v>449</v>
      </c>
      <c r="C36" s="30">
        <v>25000</v>
      </c>
      <c r="D36" s="5">
        <v>26033.35</v>
      </c>
      <c r="E36" s="59">
        <v>30000</v>
      </c>
      <c r="F36" s="59">
        <v>14200.42</v>
      </c>
      <c r="G36" s="59">
        <v>28000</v>
      </c>
      <c r="H36" s="59">
        <v>30000</v>
      </c>
    </row>
    <row r="37" spans="1:8" x14ac:dyDescent="0.25">
      <c r="A37" s="2" t="s">
        <v>719</v>
      </c>
      <c r="B37" s="2" t="s">
        <v>338</v>
      </c>
      <c r="C37" s="30">
        <v>19800</v>
      </c>
      <c r="D37" s="59">
        <f>21892.55+209.25</f>
        <v>22101.8</v>
      </c>
      <c r="E37" s="59">
        <v>19700</v>
      </c>
      <c r="F37" s="59">
        <v>13776.22</v>
      </c>
      <c r="G37" s="59">
        <v>19700</v>
      </c>
      <c r="H37" s="59">
        <v>20000</v>
      </c>
    </row>
    <row r="38" spans="1:8" x14ac:dyDescent="0.25">
      <c r="A38" s="2" t="s">
        <v>720</v>
      </c>
      <c r="B38" s="2" t="s">
        <v>452</v>
      </c>
      <c r="C38" s="30">
        <v>8700</v>
      </c>
      <c r="D38" s="59">
        <v>8968.0300000000007</v>
      </c>
      <c r="E38" s="59">
        <v>8700</v>
      </c>
      <c r="F38" s="59">
        <v>1997.85</v>
      </c>
      <c r="G38" s="61">
        <v>8700</v>
      </c>
      <c r="H38" s="59">
        <v>8500</v>
      </c>
    </row>
    <row r="39" spans="1:8" x14ac:dyDescent="0.25">
      <c r="A39" s="2" t="s">
        <v>723</v>
      </c>
      <c r="B39" s="2" t="s">
        <v>724</v>
      </c>
      <c r="C39" s="30">
        <v>450</v>
      </c>
      <c r="D39" s="59">
        <v>190.19</v>
      </c>
      <c r="E39" s="59">
        <v>450</v>
      </c>
      <c r="F39" s="59">
        <v>0</v>
      </c>
      <c r="G39" s="59">
        <v>450</v>
      </c>
      <c r="H39" s="59">
        <v>450</v>
      </c>
    </row>
    <row r="40" spans="1:8" x14ac:dyDescent="0.25">
      <c r="A40" s="2" t="s">
        <v>721</v>
      </c>
      <c r="B40" s="2" t="s">
        <v>722</v>
      </c>
      <c r="C40" s="30">
        <v>2500</v>
      </c>
      <c r="D40" s="59">
        <v>4602.3100000000004</v>
      </c>
      <c r="E40" s="59">
        <v>2500</v>
      </c>
      <c r="F40" s="59">
        <v>1883.52</v>
      </c>
      <c r="G40" s="59">
        <v>2500</v>
      </c>
      <c r="H40" s="59">
        <v>3000</v>
      </c>
    </row>
    <row r="41" spans="1:8" x14ac:dyDescent="0.25">
      <c r="A41" s="54" t="s">
        <v>725</v>
      </c>
      <c r="B41" s="54" t="s">
        <v>649</v>
      </c>
      <c r="C41" s="61">
        <v>2000</v>
      </c>
      <c r="D41" s="61">
        <v>1357.72</v>
      </c>
      <c r="E41" s="61">
        <v>2000</v>
      </c>
      <c r="F41" s="61">
        <v>0</v>
      </c>
      <c r="G41" s="61">
        <v>1000</v>
      </c>
      <c r="H41" s="61">
        <v>2000</v>
      </c>
    </row>
    <row r="42" spans="1:8" x14ac:dyDescent="0.25">
      <c r="A42" s="2" t="s">
        <v>726</v>
      </c>
      <c r="B42" s="2" t="s">
        <v>651</v>
      </c>
      <c r="C42" s="30">
        <v>1000</v>
      </c>
      <c r="D42" s="5">
        <v>1052.3699999999999</v>
      </c>
      <c r="E42" s="5">
        <v>1000</v>
      </c>
      <c r="F42" s="5">
        <v>479.61</v>
      </c>
      <c r="G42" s="5">
        <v>1000</v>
      </c>
      <c r="H42" s="59">
        <v>1000</v>
      </c>
    </row>
    <row r="43" spans="1:8" s="57" customFormat="1" x14ac:dyDescent="0.25">
      <c r="A43" s="58" t="s">
        <v>727</v>
      </c>
      <c r="B43" s="58" t="s">
        <v>653</v>
      </c>
      <c r="C43" s="61">
        <v>4000</v>
      </c>
      <c r="D43" s="61">
        <v>6810.56</v>
      </c>
      <c r="E43" s="61">
        <v>4000</v>
      </c>
      <c r="F43" s="61">
        <v>1194</v>
      </c>
      <c r="G43" s="61">
        <v>4000</v>
      </c>
      <c r="H43" s="61">
        <v>4000</v>
      </c>
    </row>
    <row r="44" spans="1:8" x14ac:dyDescent="0.25">
      <c r="A44" s="16" t="s">
        <v>728</v>
      </c>
      <c r="B44" s="16" t="s">
        <v>729</v>
      </c>
      <c r="C44" s="17">
        <v>6000</v>
      </c>
      <c r="D44" s="61">
        <v>4938.74</v>
      </c>
      <c r="E44" s="61">
        <v>8000</v>
      </c>
      <c r="F44" s="61">
        <v>448.26</v>
      </c>
      <c r="G44" s="61">
        <v>8000</v>
      </c>
      <c r="H44" s="61">
        <v>8000</v>
      </c>
    </row>
    <row r="45" spans="1:8" x14ac:dyDescent="0.25">
      <c r="A45" s="9"/>
      <c r="B45" s="9" t="s">
        <v>87</v>
      </c>
      <c r="C45" s="10">
        <f>SUM(C35:C44)</f>
        <v>80450</v>
      </c>
      <c r="D45" s="10">
        <f t="shared" ref="D45:H45" si="2">SUM(D35:D44)</f>
        <v>88563.78</v>
      </c>
      <c r="E45" s="10">
        <f t="shared" si="2"/>
        <v>87350</v>
      </c>
      <c r="F45" s="10">
        <f t="shared" si="2"/>
        <v>40104.959999999999</v>
      </c>
      <c r="G45" s="10">
        <f t="shared" si="2"/>
        <v>84350</v>
      </c>
      <c r="H45" s="10">
        <f t="shared" si="2"/>
        <v>87950</v>
      </c>
    </row>
    <row r="46" spans="1:8" x14ac:dyDescent="0.25">
      <c r="A46" s="2" t="s">
        <v>730</v>
      </c>
      <c r="B46" s="2" t="s">
        <v>312</v>
      </c>
      <c r="C46" s="61">
        <v>3000</v>
      </c>
      <c r="D46" s="61">
        <v>2287.06</v>
      </c>
      <c r="E46" s="61">
        <v>2000</v>
      </c>
      <c r="F46" s="61">
        <v>940</v>
      </c>
      <c r="G46" s="61">
        <v>2000</v>
      </c>
      <c r="H46" s="61">
        <v>2000</v>
      </c>
    </row>
    <row r="47" spans="1:8" s="57" customFormat="1" x14ac:dyDescent="0.25">
      <c r="A47" s="58" t="s">
        <v>731</v>
      </c>
      <c r="B47" s="58" t="s">
        <v>313</v>
      </c>
      <c r="C47" s="61">
        <v>0</v>
      </c>
      <c r="D47" s="61">
        <v>56.5</v>
      </c>
      <c r="E47" s="61">
        <v>100</v>
      </c>
      <c r="F47" s="61">
        <v>0</v>
      </c>
      <c r="G47" s="61">
        <v>100</v>
      </c>
      <c r="H47" s="61">
        <v>100</v>
      </c>
    </row>
    <row r="48" spans="1:8" x14ac:dyDescent="0.25">
      <c r="A48" s="2" t="s">
        <v>732</v>
      </c>
      <c r="B48" s="2" t="s">
        <v>314</v>
      </c>
      <c r="C48" s="55">
        <v>26243</v>
      </c>
      <c r="D48" s="61">
        <v>32849.56</v>
      </c>
      <c r="E48" s="61">
        <v>26770</v>
      </c>
      <c r="F48" s="61">
        <v>8515.56</v>
      </c>
      <c r="G48" s="61">
        <v>26368</v>
      </c>
      <c r="H48" s="61">
        <v>27308</v>
      </c>
    </row>
    <row r="49" spans="1:8" x14ac:dyDescent="0.25">
      <c r="A49" s="2" t="s">
        <v>733</v>
      </c>
      <c r="B49" s="2" t="s">
        <v>315</v>
      </c>
      <c r="C49" s="30">
        <v>5000</v>
      </c>
      <c r="D49" s="59">
        <v>4169.5</v>
      </c>
      <c r="E49" s="59">
        <v>5000</v>
      </c>
      <c r="F49" s="59">
        <v>548.69000000000005</v>
      </c>
      <c r="G49" s="59">
        <v>5000</v>
      </c>
      <c r="H49" s="59">
        <v>4000</v>
      </c>
    </row>
    <row r="50" spans="1:8" x14ac:dyDescent="0.25">
      <c r="A50" s="2" t="s">
        <v>734</v>
      </c>
      <c r="B50" s="2" t="s">
        <v>316</v>
      </c>
      <c r="C50" s="30">
        <v>1200</v>
      </c>
      <c r="D50" s="59">
        <v>811.51</v>
      </c>
      <c r="E50" s="59">
        <v>1200</v>
      </c>
      <c r="F50" s="59">
        <v>6.87</v>
      </c>
      <c r="G50" s="5">
        <v>1200</v>
      </c>
      <c r="H50" s="59">
        <v>1000</v>
      </c>
    </row>
    <row r="51" spans="1:8" x14ac:dyDescent="0.25">
      <c r="A51" s="2" t="s">
        <v>735</v>
      </c>
      <c r="B51" s="2" t="s">
        <v>317</v>
      </c>
      <c r="C51" s="30">
        <v>975</v>
      </c>
      <c r="D51" s="5">
        <v>907.67</v>
      </c>
      <c r="E51" s="30">
        <v>1000</v>
      </c>
      <c r="F51" s="5">
        <v>312.23</v>
      </c>
      <c r="G51" s="5">
        <v>1000</v>
      </c>
      <c r="H51" s="59">
        <v>1000</v>
      </c>
    </row>
    <row r="52" spans="1:8" x14ac:dyDescent="0.25">
      <c r="A52" s="2" t="s">
        <v>736</v>
      </c>
      <c r="B52" s="2" t="s">
        <v>396</v>
      </c>
      <c r="C52" s="61">
        <v>28000</v>
      </c>
      <c r="D52" s="61">
        <v>41664.14</v>
      </c>
      <c r="E52" s="61">
        <v>39000</v>
      </c>
      <c r="F52" s="61">
        <v>20774.87</v>
      </c>
      <c r="G52" s="61">
        <v>39000</v>
      </c>
      <c r="H52" s="61">
        <v>39000</v>
      </c>
    </row>
    <row r="53" spans="1:8" x14ac:dyDescent="0.25">
      <c r="A53" s="2" t="s">
        <v>737</v>
      </c>
      <c r="B53" s="2" t="s">
        <v>318</v>
      </c>
      <c r="C53" s="55">
        <v>40000</v>
      </c>
      <c r="D53" s="61">
        <v>29701.54</v>
      </c>
      <c r="E53" s="61">
        <v>30000</v>
      </c>
      <c r="F53" s="61">
        <v>3120</v>
      </c>
      <c r="G53" s="61">
        <v>30000</v>
      </c>
      <c r="H53" s="61">
        <v>30000</v>
      </c>
    </row>
    <row r="54" spans="1:8" x14ac:dyDescent="0.25">
      <c r="A54" s="2" t="s">
        <v>738</v>
      </c>
      <c r="B54" s="2" t="s">
        <v>298</v>
      </c>
      <c r="C54" s="30">
        <v>10000</v>
      </c>
      <c r="D54" s="59">
        <v>3939.8</v>
      </c>
      <c r="E54" s="59">
        <v>9000</v>
      </c>
      <c r="F54" s="59">
        <v>3751.25</v>
      </c>
      <c r="G54" s="5">
        <v>9000</v>
      </c>
      <c r="H54" s="59">
        <v>8000</v>
      </c>
    </row>
    <row r="55" spans="1:8" x14ac:dyDescent="0.25">
      <c r="A55" s="16" t="s">
        <v>740</v>
      </c>
      <c r="B55" s="16" t="s">
        <v>741</v>
      </c>
      <c r="C55" s="61">
        <v>15119</v>
      </c>
      <c r="D55" s="61">
        <v>14988.87</v>
      </c>
      <c r="E55" s="61">
        <v>15725</v>
      </c>
      <c r="F55" s="61">
        <v>3322.8</v>
      </c>
      <c r="G55" s="61">
        <v>15725</v>
      </c>
      <c r="H55" s="61">
        <v>15882</v>
      </c>
    </row>
    <row r="56" spans="1:8" x14ac:dyDescent="0.25">
      <c r="A56" s="2" t="s">
        <v>742</v>
      </c>
      <c r="B56" s="2" t="s">
        <v>462</v>
      </c>
      <c r="C56" s="30">
        <v>2600</v>
      </c>
      <c r="D56" s="5">
        <v>1235.54</v>
      </c>
      <c r="E56" s="59">
        <v>2600</v>
      </c>
      <c r="F56" s="59">
        <v>2057.39</v>
      </c>
      <c r="G56" s="59">
        <v>2600</v>
      </c>
      <c r="H56" s="59">
        <v>3000</v>
      </c>
    </row>
    <row r="57" spans="1:8" x14ac:dyDescent="0.25">
      <c r="A57" s="2" t="s">
        <v>743</v>
      </c>
      <c r="B57" s="2" t="s">
        <v>399</v>
      </c>
      <c r="C57" s="61">
        <v>6395</v>
      </c>
      <c r="D57" s="61">
        <v>9229.16</v>
      </c>
      <c r="E57" s="61">
        <v>8000</v>
      </c>
      <c r="F57" s="61">
        <v>1772.8</v>
      </c>
      <c r="G57" s="61">
        <v>8000</v>
      </c>
      <c r="H57" s="61">
        <v>8600</v>
      </c>
    </row>
    <row r="58" spans="1:8" x14ac:dyDescent="0.25">
      <c r="A58" s="2" t="s">
        <v>744</v>
      </c>
      <c r="B58" s="54" t="s">
        <v>401</v>
      </c>
      <c r="C58" s="61">
        <v>39300</v>
      </c>
      <c r="D58" s="61">
        <v>30830.75</v>
      </c>
      <c r="E58" s="61">
        <v>39000</v>
      </c>
      <c r="F58" s="61">
        <v>9012.84</v>
      </c>
      <c r="G58" s="61">
        <v>39000</v>
      </c>
      <c r="H58" s="61">
        <v>39300</v>
      </c>
    </row>
    <row r="59" spans="1:8" x14ac:dyDescent="0.25">
      <c r="A59" s="2" t="s">
        <v>745</v>
      </c>
      <c r="B59" s="2" t="s">
        <v>403</v>
      </c>
      <c r="C59" s="61">
        <v>1000</v>
      </c>
      <c r="D59" s="61">
        <v>308.39999999999998</v>
      </c>
      <c r="E59" s="61">
        <v>500</v>
      </c>
      <c r="F59" s="61">
        <v>154.19999999999999</v>
      </c>
      <c r="G59" s="61">
        <v>500</v>
      </c>
      <c r="H59" s="61">
        <v>500</v>
      </c>
    </row>
    <row r="60" spans="1:8" x14ac:dyDescent="0.25">
      <c r="A60" s="2" t="s">
        <v>746</v>
      </c>
      <c r="B60" s="2" t="s">
        <v>467</v>
      </c>
      <c r="C60" s="55">
        <v>3925</v>
      </c>
      <c r="D60" s="61">
        <v>5836.12</v>
      </c>
      <c r="E60" s="61">
        <v>4000</v>
      </c>
      <c r="F60" s="61">
        <v>3246.99</v>
      </c>
      <c r="G60" s="61">
        <v>4100</v>
      </c>
      <c r="H60" s="61">
        <v>4500</v>
      </c>
    </row>
    <row r="61" spans="1:8" x14ac:dyDescent="0.25">
      <c r="A61" s="2" t="s">
        <v>747</v>
      </c>
      <c r="B61" s="2" t="s">
        <v>469</v>
      </c>
      <c r="C61" s="30">
        <v>1000</v>
      </c>
      <c r="D61" s="59">
        <v>903.96</v>
      </c>
      <c r="E61" s="59">
        <v>1000</v>
      </c>
      <c r="F61" s="59">
        <v>376.65</v>
      </c>
      <c r="G61" s="59">
        <v>1000</v>
      </c>
      <c r="H61" s="59">
        <v>1000</v>
      </c>
    </row>
    <row r="62" spans="1:8" x14ac:dyDescent="0.25">
      <c r="A62" s="2" t="s">
        <v>748</v>
      </c>
      <c r="B62" s="2" t="s">
        <v>749</v>
      </c>
      <c r="C62" s="30">
        <v>18000</v>
      </c>
      <c r="D62" s="59">
        <v>18202.16</v>
      </c>
      <c r="E62" s="59">
        <v>18000</v>
      </c>
      <c r="F62" s="59">
        <v>15075.86</v>
      </c>
      <c r="G62" s="59">
        <v>18000</v>
      </c>
      <c r="H62" s="59">
        <v>20000</v>
      </c>
    </row>
    <row r="63" spans="1:8" x14ac:dyDescent="0.25">
      <c r="A63" s="2" t="s">
        <v>750</v>
      </c>
      <c r="B63" s="2" t="s">
        <v>322</v>
      </c>
      <c r="C63" s="30">
        <v>2801</v>
      </c>
      <c r="D63" s="59">
        <v>2546.94</v>
      </c>
      <c r="E63" s="59">
        <v>2800</v>
      </c>
      <c r="F63" s="59">
        <v>883.98</v>
      </c>
      <c r="G63" s="59">
        <v>2800</v>
      </c>
      <c r="H63" s="59">
        <v>2000</v>
      </c>
    </row>
    <row r="64" spans="1:8" x14ac:dyDescent="0.25">
      <c r="A64" s="9"/>
      <c r="B64" s="9" t="s">
        <v>86</v>
      </c>
      <c r="C64" s="10">
        <f>SUM(C46:C63)</f>
        <v>204558</v>
      </c>
      <c r="D64" s="10">
        <f t="shared" ref="D64:H64" si="3">SUM(D46:D63)</f>
        <v>200469.18000000002</v>
      </c>
      <c r="E64" s="10">
        <f t="shared" si="3"/>
        <v>205695</v>
      </c>
      <c r="F64" s="10">
        <f t="shared" si="3"/>
        <v>73872.98</v>
      </c>
      <c r="G64" s="10">
        <f t="shared" si="3"/>
        <v>205393</v>
      </c>
      <c r="H64" s="10">
        <f t="shared" si="3"/>
        <v>207190</v>
      </c>
    </row>
    <row r="65" spans="1:14" hidden="1" x14ac:dyDescent="0.25">
      <c r="A65" s="54" t="s">
        <v>751</v>
      </c>
      <c r="B65" s="54" t="s">
        <v>555</v>
      </c>
      <c r="C65" s="61">
        <v>0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</row>
    <row r="66" spans="1:14" s="57" customFormat="1" x14ac:dyDescent="0.25">
      <c r="A66" s="54" t="s">
        <v>899</v>
      </c>
      <c r="B66" s="54" t="s">
        <v>326</v>
      </c>
      <c r="C66" s="61">
        <v>30000</v>
      </c>
      <c r="D66" s="61">
        <v>5170.37</v>
      </c>
      <c r="E66" s="61">
        <v>0</v>
      </c>
      <c r="F66" s="61">
        <v>0</v>
      </c>
      <c r="G66" s="61">
        <v>0</v>
      </c>
      <c r="H66" s="61">
        <v>0</v>
      </c>
    </row>
    <row r="67" spans="1:14" x14ac:dyDescent="0.25">
      <c r="A67" s="9"/>
      <c r="B67" s="9" t="s">
        <v>90</v>
      </c>
      <c r="C67" s="10">
        <f t="shared" ref="C67:H67" si="4">SUM(C65:C66)</f>
        <v>30000</v>
      </c>
      <c r="D67" s="10">
        <f t="shared" si="4"/>
        <v>5170.37</v>
      </c>
      <c r="E67" s="10">
        <f t="shared" si="4"/>
        <v>0</v>
      </c>
      <c r="F67" s="10">
        <f t="shared" si="4"/>
        <v>0</v>
      </c>
      <c r="G67" s="10">
        <f t="shared" si="4"/>
        <v>0</v>
      </c>
      <c r="H67" s="10">
        <f t="shared" si="4"/>
        <v>0</v>
      </c>
    </row>
    <row r="68" spans="1:14" x14ac:dyDescent="0.25">
      <c r="A68" s="26" t="s">
        <v>752</v>
      </c>
      <c r="B68" s="26" t="s">
        <v>557</v>
      </c>
      <c r="C68" s="29">
        <v>133000</v>
      </c>
      <c r="D68" s="29">
        <v>81350.34</v>
      </c>
      <c r="E68" s="29">
        <v>44000</v>
      </c>
      <c r="F68" s="29">
        <v>20433.25</v>
      </c>
      <c r="G68" s="29">
        <v>44000</v>
      </c>
      <c r="H68" s="18">
        <v>0</v>
      </c>
    </row>
    <row r="69" spans="1:14" x14ac:dyDescent="0.25">
      <c r="A69" s="2" t="s">
        <v>753</v>
      </c>
      <c r="B69" s="2" t="s">
        <v>558</v>
      </c>
      <c r="C69" s="61">
        <v>0</v>
      </c>
      <c r="D69" s="61">
        <v>0</v>
      </c>
      <c r="E69" s="61">
        <v>0</v>
      </c>
      <c r="F69" s="61">
        <v>0</v>
      </c>
      <c r="G69" s="61">
        <v>0</v>
      </c>
      <c r="H69" s="59">
        <v>32000</v>
      </c>
    </row>
    <row r="70" spans="1:14" x14ac:dyDescent="0.25">
      <c r="A70" s="54" t="s">
        <v>754</v>
      </c>
      <c r="B70" s="54" t="s">
        <v>326</v>
      </c>
      <c r="C70" s="61">
        <v>85000</v>
      </c>
      <c r="D70" s="61">
        <v>4400</v>
      </c>
      <c r="E70" s="61">
        <v>0</v>
      </c>
      <c r="F70" s="61">
        <v>0</v>
      </c>
      <c r="G70" s="61">
        <v>0</v>
      </c>
      <c r="H70" s="61">
        <v>0</v>
      </c>
    </row>
    <row r="71" spans="1:14" ht="15.75" thickBot="1" x14ac:dyDescent="0.3">
      <c r="A71" s="11"/>
      <c r="B71" s="11" t="s">
        <v>84</v>
      </c>
      <c r="C71" s="12">
        <f t="shared" ref="C71:H71" si="5">SUM(C68:C70)</f>
        <v>218000</v>
      </c>
      <c r="D71" s="12">
        <f t="shared" si="5"/>
        <v>85750.34</v>
      </c>
      <c r="E71" s="12">
        <f t="shared" si="5"/>
        <v>44000</v>
      </c>
      <c r="F71" s="12">
        <f t="shared" si="5"/>
        <v>20433.25</v>
      </c>
      <c r="G71" s="12">
        <f t="shared" si="5"/>
        <v>44000</v>
      </c>
      <c r="H71" s="12">
        <f t="shared" si="5"/>
        <v>32000</v>
      </c>
    </row>
    <row r="72" spans="1:14" ht="16.5" thickTop="1" thickBot="1" x14ac:dyDescent="0.3">
      <c r="A72" s="4"/>
      <c r="B72" s="4" t="s">
        <v>68</v>
      </c>
      <c r="C72" s="6">
        <f>SUM(C8:C71)/2</f>
        <v>1356911</v>
      </c>
      <c r="D72" s="6">
        <f t="shared" ref="D72:H72" si="6">SUM(D8:D71)/2</f>
        <v>1153404.73</v>
      </c>
      <c r="E72" s="6">
        <f t="shared" si="6"/>
        <v>1191768</v>
      </c>
      <c r="F72" s="6">
        <f t="shared" si="6"/>
        <v>463920.35999999993</v>
      </c>
      <c r="G72" s="6">
        <f t="shared" si="6"/>
        <v>1191768</v>
      </c>
      <c r="H72" s="6">
        <f t="shared" si="6"/>
        <v>1211883</v>
      </c>
      <c r="N72" s="70"/>
    </row>
    <row r="73" spans="1:14" ht="15.75" thickTop="1" x14ac:dyDescent="0.25"/>
    <row r="75" spans="1:14" x14ac:dyDescent="0.25">
      <c r="A75" s="66"/>
      <c r="B75" s="195"/>
      <c r="C75" s="195" t="str">
        <f>A1</f>
        <v>CITY OF GAINESVILLE</v>
      </c>
      <c r="D75" s="195"/>
      <c r="E75" s="195"/>
      <c r="F75" s="195"/>
      <c r="G75" s="195"/>
      <c r="H75" s="195"/>
    </row>
    <row r="76" spans="1:14" x14ac:dyDescent="0.25">
      <c r="A76" s="66"/>
      <c r="B76" s="195"/>
      <c r="C76" s="195" t="str">
        <f>A2</f>
        <v>BUDGET 2025-2026</v>
      </c>
      <c r="D76" s="195"/>
      <c r="E76" s="195"/>
      <c r="F76" s="195"/>
      <c r="G76" s="195"/>
      <c r="H76" s="195"/>
    </row>
    <row r="77" spans="1:14" x14ac:dyDescent="0.25">
      <c r="A77" s="66"/>
      <c r="B77" s="195"/>
      <c r="C77" s="195" t="str">
        <f>A3</f>
        <v>GENERAL FUND - PARKS &amp; RECREATION</v>
      </c>
      <c r="D77" s="195"/>
      <c r="E77" s="195"/>
      <c r="F77" s="195"/>
      <c r="G77" s="195"/>
      <c r="H77" s="195"/>
    </row>
    <row r="78" spans="1:14" x14ac:dyDescent="0.25">
      <c r="A78" s="66"/>
      <c r="B78" s="66"/>
      <c r="C78" s="92"/>
      <c r="D78" s="92"/>
      <c r="E78" s="92"/>
      <c r="F78" s="92"/>
      <c r="G78" s="93"/>
      <c r="H78" s="93"/>
    </row>
    <row r="79" spans="1:14" x14ac:dyDescent="0.25">
      <c r="A79" s="66"/>
      <c r="B79" s="66"/>
      <c r="C79" s="92"/>
      <c r="D79" s="92"/>
      <c r="E79" s="92"/>
      <c r="F79" s="92"/>
      <c r="G79" s="93"/>
      <c r="H79" s="93"/>
    </row>
    <row r="80" spans="1:14" x14ac:dyDescent="0.25">
      <c r="A80" s="66"/>
      <c r="B80" s="66"/>
      <c r="C80" s="92"/>
      <c r="D80" s="92"/>
      <c r="E80" s="92"/>
      <c r="F80" s="92"/>
      <c r="G80" s="93"/>
      <c r="H80" s="93"/>
    </row>
    <row r="81" spans="1:8" x14ac:dyDescent="0.25">
      <c r="A81" s="66"/>
      <c r="B81" s="66"/>
      <c r="C81" s="92"/>
      <c r="D81" s="92"/>
      <c r="E81" s="92"/>
      <c r="F81" s="92"/>
      <c r="G81" s="93"/>
      <c r="H81" s="93"/>
    </row>
    <row r="82" spans="1:8" x14ac:dyDescent="0.25">
      <c r="A82" s="66"/>
      <c r="B82" s="66"/>
      <c r="C82" s="92"/>
      <c r="D82" s="92"/>
      <c r="E82" s="92"/>
      <c r="F82" s="92"/>
      <c r="G82" s="93"/>
      <c r="H82" s="93"/>
    </row>
    <row r="83" spans="1:8" x14ac:dyDescent="0.25">
      <c r="A83" s="66"/>
      <c r="B83" s="66"/>
      <c r="C83" s="92"/>
      <c r="D83" s="92"/>
      <c r="E83" s="92"/>
      <c r="F83" s="92"/>
      <c r="G83" s="93"/>
      <c r="H83" s="93"/>
    </row>
    <row r="84" spans="1:8" x14ac:dyDescent="0.25">
      <c r="A84" s="66"/>
      <c r="B84" s="66"/>
      <c r="C84" s="92"/>
      <c r="D84" s="92"/>
      <c r="E84" s="92"/>
      <c r="F84" s="92"/>
      <c r="G84" s="93"/>
      <c r="H84" s="93"/>
    </row>
    <row r="85" spans="1:8" x14ac:dyDescent="0.25">
      <c r="A85" s="66"/>
      <c r="B85" s="66"/>
      <c r="C85" s="92"/>
      <c r="D85" s="92"/>
      <c r="E85" s="92"/>
      <c r="F85" s="92"/>
      <c r="G85" s="93"/>
      <c r="H85" s="93"/>
    </row>
    <row r="86" spans="1:8" x14ac:dyDescent="0.25">
      <c r="A86" s="66"/>
      <c r="B86" s="66"/>
      <c r="C86" s="92"/>
      <c r="D86" s="92"/>
      <c r="E86" s="92"/>
      <c r="F86" s="92"/>
      <c r="G86" s="93"/>
      <c r="H86" s="93"/>
    </row>
    <row r="87" spans="1:8" x14ac:dyDescent="0.25">
      <c r="A87" s="66"/>
      <c r="B87" s="66"/>
      <c r="C87" s="92"/>
      <c r="D87" s="92"/>
      <c r="E87" s="92"/>
      <c r="F87" s="92"/>
      <c r="G87" s="93"/>
      <c r="H87" s="93"/>
    </row>
    <row r="88" spans="1:8" x14ac:dyDescent="0.25">
      <c r="A88" s="66"/>
      <c r="B88" s="66"/>
      <c r="C88" s="92"/>
      <c r="D88" s="92"/>
      <c r="E88" s="92"/>
      <c r="F88" s="92"/>
      <c r="G88" s="93"/>
      <c r="H88" s="93"/>
    </row>
    <row r="89" spans="1:8" x14ac:dyDescent="0.25">
      <c r="A89" s="66"/>
      <c r="B89" s="66"/>
      <c r="C89" s="92"/>
      <c r="D89" s="92"/>
      <c r="E89" s="92"/>
      <c r="F89" s="92"/>
      <c r="G89" s="93"/>
      <c r="H89" s="93"/>
    </row>
    <row r="90" spans="1:8" x14ac:dyDescent="0.25">
      <c r="A90" s="66"/>
      <c r="B90" s="66"/>
      <c r="C90" s="92"/>
      <c r="D90" s="92"/>
      <c r="E90" s="92"/>
      <c r="F90" s="92"/>
      <c r="G90" s="93"/>
      <c r="H90" s="93"/>
    </row>
    <row r="91" spans="1:8" x14ac:dyDescent="0.25">
      <c r="A91" s="66"/>
      <c r="B91" s="66"/>
      <c r="C91" s="92"/>
      <c r="D91" s="92"/>
      <c r="E91" s="92"/>
      <c r="F91" s="92"/>
      <c r="G91" s="93"/>
      <c r="H91" s="93"/>
    </row>
    <row r="92" spans="1:8" x14ac:dyDescent="0.25">
      <c r="A92" s="66"/>
      <c r="B92" s="66"/>
      <c r="C92" s="92"/>
      <c r="D92" s="92"/>
      <c r="E92" s="92"/>
      <c r="F92" s="92"/>
      <c r="G92" s="93"/>
      <c r="H92" s="93"/>
    </row>
    <row r="93" spans="1:8" x14ac:dyDescent="0.25">
      <c r="A93" s="66"/>
      <c r="B93" s="66"/>
      <c r="C93" s="92"/>
      <c r="D93" s="92"/>
      <c r="E93" s="92"/>
      <c r="F93" s="92"/>
      <c r="G93" s="93"/>
      <c r="H93" s="93"/>
    </row>
    <row r="94" spans="1:8" x14ac:dyDescent="0.25">
      <c r="A94" s="66"/>
      <c r="B94" s="66"/>
      <c r="C94" s="92"/>
      <c r="D94" s="92"/>
      <c r="E94" s="92"/>
      <c r="F94" s="92"/>
      <c r="G94" s="93"/>
      <c r="H94" s="93"/>
    </row>
    <row r="95" spans="1:8" ht="15.75" thickBot="1" x14ac:dyDescent="0.3">
      <c r="A95" s="66"/>
      <c r="B95" s="66"/>
      <c r="C95" s="92"/>
      <c r="D95" s="92"/>
      <c r="E95" s="92"/>
      <c r="F95" s="92"/>
      <c r="G95" s="93"/>
      <c r="H95" s="93"/>
    </row>
    <row r="96" spans="1:8" ht="16.5" thickTop="1" thickBot="1" x14ac:dyDescent="0.3">
      <c r="A96" s="192" t="s">
        <v>939</v>
      </c>
      <c r="B96" s="193"/>
      <c r="C96" s="193"/>
      <c r="D96" s="193"/>
      <c r="E96" s="193"/>
      <c r="F96" s="193"/>
      <c r="G96" s="193"/>
      <c r="H96" s="194"/>
    </row>
    <row r="97" spans="1:8" ht="15.75" thickTop="1" x14ac:dyDescent="0.25">
      <c r="A97" s="66"/>
      <c r="B97" s="96"/>
      <c r="C97" s="101" t="str">
        <f t="shared" ref="C97:H98" si="7">C5</f>
        <v>2023-2024</v>
      </c>
      <c r="D97" s="101" t="str">
        <f t="shared" si="7"/>
        <v>2023-2024</v>
      </c>
      <c r="E97" s="101" t="str">
        <f t="shared" si="7"/>
        <v>2024-2025</v>
      </c>
      <c r="F97" s="101" t="str">
        <f t="shared" si="7"/>
        <v>2024-2025</v>
      </c>
      <c r="G97" s="101" t="str">
        <f t="shared" si="7"/>
        <v>2024-2025</v>
      </c>
      <c r="H97" s="101" t="str">
        <f t="shared" si="7"/>
        <v>2025-26</v>
      </c>
    </row>
    <row r="98" spans="1:8" x14ac:dyDescent="0.25">
      <c r="A98" s="66"/>
      <c r="B98" s="96"/>
      <c r="C98" s="101" t="str">
        <f t="shared" si="7"/>
        <v>REVISED</v>
      </c>
      <c r="D98" s="101" t="str">
        <f t="shared" si="7"/>
        <v>ACTUAL</v>
      </c>
      <c r="E98" s="101" t="str">
        <f t="shared" si="7"/>
        <v>ADOPTED</v>
      </c>
      <c r="F98" s="101" t="str">
        <f t="shared" si="7"/>
        <v>ACTUAL</v>
      </c>
      <c r="G98" s="101" t="str">
        <f t="shared" si="7"/>
        <v>REVISED</v>
      </c>
      <c r="H98" s="101" t="str">
        <f t="shared" si="7"/>
        <v>PROPOSED</v>
      </c>
    </row>
    <row r="99" spans="1:8" ht="15.75" thickBot="1" x14ac:dyDescent="0.3">
      <c r="A99" s="66"/>
      <c r="B99" s="97" t="s">
        <v>940</v>
      </c>
      <c r="C99" s="176"/>
      <c r="D99" s="176"/>
      <c r="E99" s="176" t="str">
        <f>E7</f>
        <v>BUDGET</v>
      </c>
      <c r="F99" s="176" t="str">
        <f>F7</f>
        <v>SIX MONTHS</v>
      </c>
      <c r="G99" s="176" t="str">
        <f>G7</f>
        <v>BUDGET</v>
      </c>
      <c r="H99" s="176" t="str">
        <f>H7</f>
        <v>BUDGET</v>
      </c>
    </row>
    <row r="100" spans="1:8" ht="15.75" thickTop="1" x14ac:dyDescent="0.25">
      <c r="A100" s="66"/>
      <c r="B100" s="66" t="s">
        <v>941</v>
      </c>
      <c r="C100" s="92">
        <f>C20</f>
        <v>752793</v>
      </c>
      <c r="D100" s="92">
        <f t="shared" ref="D100:H100" si="8">D20</f>
        <v>694285.45</v>
      </c>
      <c r="E100" s="92">
        <f t="shared" si="8"/>
        <v>785413</v>
      </c>
      <c r="F100" s="92">
        <f t="shared" si="8"/>
        <v>313960.03999999998</v>
      </c>
      <c r="G100" s="92">
        <f t="shared" si="8"/>
        <v>791815</v>
      </c>
      <c r="H100" s="92">
        <f t="shared" si="8"/>
        <v>813493</v>
      </c>
    </row>
    <row r="101" spans="1:8" x14ac:dyDescent="0.25">
      <c r="A101" s="66"/>
      <c r="B101" s="66" t="s">
        <v>79</v>
      </c>
      <c r="C101" s="92">
        <f>C34</f>
        <v>71110</v>
      </c>
      <c r="D101" s="92">
        <f t="shared" ref="D101:H101" si="9">D34</f>
        <v>79165.61</v>
      </c>
      <c r="E101" s="92">
        <f t="shared" si="9"/>
        <v>69310</v>
      </c>
      <c r="F101" s="92">
        <f t="shared" si="9"/>
        <v>15549.130000000001</v>
      </c>
      <c r="G101" s="92">
        <f t="shared" si="9"/>
        <v>66210</v>
      </c>
      <c r="H101" s="92">
        <f t="shared" si="9"/>
        <v>71250</v>
      </c>
    </row>
    <row r="102" spans="1:8" x14ac:dyDescent="0.25">
      <c r="A102" s="66"/>
      <c r="B102" s="66" t="s">
        <v>80</v>
      </c>
      <c r="C102" s="92">
        <f>C45</f>
        <v>80450</v>
      </c>
      <c r="D102" s="92">
        <f t="shared" ref="D102:H102" si="10">D45</f>
        <v>88563.78</v>
      </c>
      <c r="E102" s="92">
        <f t="shared" si="10"/>
        <v>87350</v>
      </c>
      <c r="F102" s="92">
        <f t="shared" si="10"/>
        <v>40104.959999999999</v>
      </c>
      <c r="G102" s="92">
        <f t="shared" si="10"/>
        <v>84350</v>
      </c>
      <c r="H102" s="92">
        <f t="shared" si="10"/>
        <v>87950</v>
      </c>
    </row>
    <row r="103" spans="1:8" x14ac:dyDescent="0.25">
      <c r="A103" s="66"/>
      <c r="B103" s="66" t="s">
        <v>81</v>
      </c>
      <c r="C103" s="92">
        <f>C64</f>
        <v>204558</v>
      </c>
      <c r="D103" s="92">
        <f t="shared" ref="D103:H103" si="11">D64</f>
        <v>200469.18000000002</v>
      </c>
      <c r="E103" s="92">
        <f t="shared" si="11"/>
        <v>205695</v>
      </c>
      <c r="F103" s="92">
        <f t="shared" si="11"/>
        <v>73872.98</v>
      </c>
      <c r="G103" s="92">
        <f t="shared" si="11"/>
        <v>205393</v>
      </c>
      <c r="H103" s="92">
        <f t="shared" si="11"/>
        <v>207190</v>
      </c>
    </row>
    <row r="104" spans="1:8" x14ac:dyDescent="0.25">
      <c r="A104" s="66"/>
      <c r="B104" s="66" t="s">
        <v>964</v>
      </c>
      <c r="C104" s="92">
        <f>C67</f>
        <v>30000</v>
      </c>
      <c r="D104" s="92">
        <f t="shared" ref="D104:H104" si="12">D67</f>
        <v>5170.37</v>
      </c>
      <c r="E104" s="92">
        <f t="shared" si="12"/>
        <v>0</v>
      </c>
      <c r="F104" s="92">
        <f t="shared" si="12"/>
        <v>0</v>
      </c>
      <c r="G104" s="92">
        <f t="shared" si="12"/>
        <v>0</v>
      </c>
      <c r="H104" s="92">
        <f t="shared" si="12"/>
        <v>0</v>
      </c>
    </row>
    <row r="105" spans="1:8" ht="15.75" thickBot="1" x14ac:dyDescent="0.3">
      <c r="A105" s="66"/>
      <c r="B105" s="66" t="s">
        <v>965</v>
      </c>
      <c r="C105" s="92">
        <f>C71</f>
        <v>218000</v>
      </c>
      <c r="D105" s="92">
        <f t="shared" ref="D105:H105" si="13">D71</f>
        <v>85750.34</v>
      </c>
      <c r="E105" s="92">
        <f t="shared" si="13"/>
        <v>44000</v>
      </c>
      <c r="F105" s="92">
        <f t="shared" si="13"/>
        <v>20433.25</v>
      </c>
      <c r="G105" s="92">
        <f t="shared" si="13"/>
        <v>44000</v>
      </c>
      <c r="H105" s="92">
        <f t="shared" si="13"/>
        <v>32000</v>
      </c>
    </row>
    <row r="106" spans="1:8" ht="16.5" thickTop="1" thickBot="1" x14ac:dyDescent="0.3">
      <c r="A106" s="66"/>
      <c r="B106" s="98" t="s">
        <v>78</v>
      </c>
      <c r="C106" s="99">
        <f t="shared" ref="C106:G106" si="14">SUM(C100:C105)</f>
        <v>1356911</v>
      </c>
      <c r="D106" s="99">
        <f t="shared" si="14"/>
        <v>1153404.7300000002</v>
      </c>
      <c r="E106" s="99">
        <f t="shared" si="14"/>
        <v>1191768</v>
      </c>
      <c r="F106" s="99">
        <f t="shared" si="14"/>
        <v>463920.36</v>
      </c>
      <c r="G106" s="99">
        <f t="shared" si="14"/>
        <v>1191768</v>
      </c>
      <c r="H106" s="99">
        <f>SUM(H100:H105)</f>
        <v>1211883</v>
      </c>
    </row>
    <row r="107" spans="1:8" ht="15.75" thickTop="1" x14ac:dyDescent="0.25">
      <c r="A107" s="66"/>
      <c r="B107" s="66"/>
      <c r="C107" s="92"/>
      <c r="D107" s="92"/>
      <c r="E107" s="92"/>
      <c r="F107" s="92"/>
      <c r="G107" s="92"/>
      <c r="H107" s="92"/>
    </row>
    <row r="108" spans="1:8" x14ac:dyDescent="0.25">
      <c r="A108" s="66"/>
      <c r="B108" s="66" t="s">
        <v>1127</v>
      </c>
      <c r="C108" s="92"/>
      <c r="D108" s="92"/>
      <c r="E108" s="92"/>
      <c r="F108" s="92"/>
      <c r="G108" s="92"/>
      <c r="H108" s="92"/>
    </row>
    <row r="109" spans="1:8" x14ac:dyDescent="0.25">
      <c r="A109" s="66"/>
      <c r="B109" s="66"/>
      <c r="C109" s="92"/>
      <c r="D109" s="92"/>
      <c r="E109" s="92"/>
      <c r="F109" s="92"/>
      <c r="G109" s="93"/>
      <c r="H109" s="93"/>
    </row>
    <row r="110" spans="1:8" x14ac:dyDescent="0.25">
      <c r="A110" s="195"/>
      <c r="B110" s="66"/>
      <c r="C110" s="92"/>
      <c r="D110" s="92"/>
      <c r="E110" s="92"/>
      <c r="F110" s="92"/>
      <c r="G110" s="93"/>
      <c r="H110" s="93"/>
    </row>
    <row r="111" spans="1:8" x14ac:dyDescent="0.25">
      <c r="A111" s="66"/>
      <c r="B111" s="195"/>
      <c r="C111" s="195"/>
      <c r="D111" s="195" t="str">
        <f>C75</f>
        <v>CITY OF GAINESVILLE</v>
      </c>
      <c r="E111" s="195"/>
      <c r="F111" s="195"/>
      <c r="G111" s="195"/>
      <c r="H111" s="195"/>
    </row>
    <row r="112" spans="1:8" x14ac:dyDescent="0.25">
      <c r="A112" s="66"/>
      <c r="B112" s="195"/>
      <c r="C112" s="195"/>
      <c r="D112" s="195" t="str">
        <f>C76</f>
        <v>BUDGET 2025-2026</v>
      </c>
      <c r="E112" s="195"/>
      <c r="F112" s="195"/>
      <c r="G112" s="195"/>
      <c r="H112" s="195"/>
    </row>
    <row r="113" spans="1:8" x14ac:dyDescent="0.25">
      <c r="A113" s="66"/>
      <c r="B113" s="195"/>
      <c r="C113" s="195"/>
      <c r="D113" s="195" t="s">
        <v>1128</v>
      </c>
      <c r="E113" s="195"/>
      <c r="F113" s="195"/>
      <c r="G113" s="195"/>
      <c r="H113" s="195"/>
    </row>
    <row r="114" spans="1:8" x14ac:dyDescent="0.25">
      <c r="A114" s="66"/>
      <c r="B114" s="66"/>
      <c r="C114" s="92"/>
      <c r="D114" s="66"/>
      <c r="E114" s="92"/>
      <c r="F114" s="92"/>
      <c r="G114" s="93"/>
      <c r="H114" s="93"/>
    </row>
    <row r="115" spans="1:8" x14ac:dyDescent="0.25">
      <c r="A115" s="66"/>
      <c r="B115" s="66"/>
      <c r="C115" s="92"/>
      <c r="D115" s="92"/>
      <c r="E115" s="92"/>
      <c r="F115" s="92"/>
      <c r="G115" s="93"/>
      <c r="H115" s="93"/>
    </row>
    <row r="116" spans="1:8" ht="15.75" thickBot="1" x14ac:dyDescent="0.3">
      <c r="A116" s="66"/>
      <c r="B116" s="66"/>
      <c r="C116" s="92"/>
      <c r="D116" s="92"/>
      <c r="E116" s="92"/>
      <c r="F116" s="92"/>
      <c r="G116" s="93"/>
      <c r="H116" s="93"/>
    </row>
    <row r="117" spans="1:8" ht="16.5" thickTop="1" thickBot="1" x14ac:dyDescent="0.3">
      <c r="A117" s="192" t="s">
        <v>943</v>
      </c>
      <c r="B117" s="193"/>
      <c r="C117" s="193"/>
      <c r="D117" s="193"/>
      <c r="E117" s="193"/>
      <c r="F117" s="193"/>
      <c r="G117" s="193"/>
      <c r="H117" s="194"/>
    </row>
    <row r="118" spans="1:8" ht="15.75" thickTop="1" x14ac:dyDescent="0.25">
      <c r="A118" s="66"/>
      <c r="B118" s="105"/>
      <c r="C118" s="101"/>
      <c r="D118" s="101" t="s">
        <v>867</v>
      </c>
      <c r="E118" s="101" t="s">
        <v>867</v>
      </c>
      <c r="F118" s="101" t="s">
        <v>867</v>
      </c>
      <c r="G118" s="106" t="str">
        <f>'[9]01-16-42'!G81</f>
        <v>BUDGET</v>
      </c>
      <c r="H118" s="106" t="s">
        <v>870</v>
      </c>
    </row>
    <row r="119" spans="1:8" ht="15.75" thickBot="1" x14ac:dyDescent="0.3">
      <c r="A119" s="66"/>
      <c r="B119" s="144"/>
      <c r="C119" s="102"/>
      <c r="D119" s="146">
        <f>'[9]01-16-42'!D82</f>
        <v>2022</v>
      </c>
      <c r="E119" s="146">
        <f>'[9]01-16-42'!E82</f>
        <v>2023</v>
      </c>
      <c r="F119" s="146">
        <f>'[9]01-16-42'!F82</f>
        <v>2024</v>
      </c>
      <c r="G119" s="146">
        <f>'[9]01-16-42'!G82</f>
        <v>2025</v>
      </c>
      <c r="H119" s="146">
        <f>'[9]01-16-42'!H82</f>
        <v>2026</v>
      </c>
    </row>
    <row r="120" spans="1:8" ht="15.75" thickTop="1" x14ac:dyDescent="0.25">
      <c r="A120" s="66"/>
      <c r="B120" s="65" t="str">
        <f>'[9]01-16-42'!B84</f>
        <v>MAINTAIN PARK ACREAGE-DEVELOPED</v>
      </c>
      <c r="C120" s="92"/>
      <c r="D120" s="65">
        <f>'[9]01-16-42'!D84</f>
        <v>166</v>
      </c>
      <c r="E120" s="65">
        <f>'[9]01-16-42'!E84</f>
        <v>166</v>
      </c>
      <c r="F120" s="65">
        <f>'[9]01-16-42'!F84</f>
        <v>166</v>
      </c>
      <c r="G120" s="65">
        <f>'[9]01-16-42'!G84</f>
        <v>166</v>
      </c>
      <c r="H120" s="65">
        <v>166</v>
      </c>
    </row>
    <row r="121" spans="1:8" x14ac:dyDescent="0.25">
      <c r="A121" s="66"/>
      <c r="B121" s="65" t="str">
        <f>'[9]01-16-42'!B85</f>
        <v>MAINTAIN PARK ACREAGE-UNDEVELOPED</v>
      </c>
      <c r="C121" s="92"/>
      <c r="D121" s="65">
        <f>'[9]01-16-42'!D85</f>
        <v>104</v>
      </c>
      <c r="E121" s="65">
        <f>'[9]01-16-42'!E85</f>
        <v>104</v>
      </c>
      <c r="F121" s="65">
        <f>'[9]01-16-42'!F85</f>
        <v>104</v>
      </c>
      <c r="G121" s="65">
        <f>'[9]01-16-42'!G85</f>
        <v>104</v>
      </c>
      <c r="H121" s="65">
        <v>104</v>
      </c>
    </row>
    <row r="122" spans="1:8" x14ac:dyDescent="0.25">
      <c r="A122" s="66"/>
      <c r="B122" s="65" t="str">
        <f>'[9]01-16-42'!B86</f>
        <v>PLAYGROUNDS MAINTAINED</v>
      </c>
      <c r="C122" s="92"/>
      <c r="D122" s="65">
        <f>'[9]01-16-42'!D86</f>
        <v>6</v>
      </c>
      <c r="E122" s="65">
        <f>'[9]01-16-42'!E86</f>
        <v>6</v>
      </c>
      <c r="F122" s="65">
        <f>'[9]01-16-42'!F86</f>
        <v>6</v>
      </c>
      <c r="G122" s="65">
        <f>'[9]01-16-42'!G86</f>
        <v>6</v>
      </c>
      <c r="H122" s="65">
        <v>6</v>
      </c>
    </row>
    <row r="123" spans="1:8" x14ac:dyDescent="0.25">
      <c r="A123" s="66"/>
      <c r="B123" s="65" t="str">
        <f>'[9]01-16-42'!B87</f>
        <v>MAINTENANCE MOWING HOURS</v>
      </c>
      <c r="C123" s="92"/>
      <c r="D123" s="65">
        <f>'[9]01-16-42'!D87</f>
        <v>4030</v>
      </c>
      <c r="E123" s="65">
        <f>'[9]01-16-42'!E87</f>
        <v>4000</v>
      </c>
      <c r="F123" s="65">
        <f>'[9]01-16-42'!F87</f>
        <v>4000</v>
      </c>
      <c r="G123" s="65">
        <f>'[9]01-16-42'!G87</f>
        <v>4000</v>
      </c>
      <c r="H123" s="65">
        <v>4000</v>
      </c>
    </row>
    <row r="124" spans="1:8" x14ac:dyDescent="0.25">
      <c r="A124" s="66"/>
      <c r="B124" s="65" t="str">
        <f>'[9]01-16-42'!B88</f>
        <v>LITTER REMOVAL</v>
      </c>
      <c r="C124" s="92"/>
      <c r="D124" s="65">
        <f>'[9]01-16-42'!D88</f>
        <v>4800</v>
      </c>
      <c r="E124" s="65">
        <f>'[9]01-16-42'!E88</f>
        <v>5000</v>
      </c>
      <c r="F124" s="65">
        <f>'[9]01-16-42'!F88</f>
        <v>5000</v>
      </c>
      <c r="G124" s="65">
        <f>'[9]01-16-42'!G88</f>
        <v>5000</v>
      </c>
      <c r="H124" s="65">
        <v>5000</v>
      </c>
    </row>
    <row r="125" spans="1:8" x14ac:dyDescent="0.25">
      <c r="A125" s="66"/>
      <c r="B125" s="65" t="str">
        <f>'[9]01-16-42'!B89</f>
        <v>PAVILIONS MAINTAINED</v>
      </c>
      <c r="C125" s="92"/>
      <c r="D125" s="65">
        <f>'[9]01-16-42'!D89</f>
        <v>6</v>
      </c>
      <c r="E125" s="65">
        <f>'[9]01-16-42'!E89</f>
        <v>8</v>
      </c>
      <c r="F125" s="65">
        <f>'[9]01-16-42'!F89</f>
        <v>8</v>
      </c>
      <c r="G125" s="65">
        <f>'[9]01-16-42'!G89</f>
        <v>8</v>
      </c>
      <c r="H125" s="65">
        <v>8</v>
      </c>
    </row>
    <row r="126" spans="1:8" x14ac:dyDescent="0.25">
      <c r="A126" s="66"/>
      <c r="B126" s="65" t="str">
        <f>'[9]01-16-42'!B90</f>
        <v>SOCCER FIELDS MAINTAINED</v>
      </c>
      <c r="C126" s="92"/>
      <c r="D126" s="65">
        <f>'[9]01-16-42'!D90</f>
        <v>13</v>
      </c>
      <c r="E126" s="65">
        <f>'[9]01-16-42'!E90</f>
        <v>13</v>
      </c>
      <c r="F126" s="65">
        <f>'[9]01-16-42'!F90</f>
        <v>13</v>
      </c>
      <c r="G126" s="65">
        <f>'[9]01-16-42'!G90</f>
        <v>13</v>
      </c>
      <c r="H126" s="65">
        <v>13</v>
      </c>
    </row>
    <row r="127" spans="1:8" x14ac:dyDescent="0.25">
      <c r="A127" s="66"/>
      <c r="B127" s="65" t="str">
        <f>'[9]01-16-42'!B91</f>
        <v>BALL FIELDS MAINTAINED</v>
      </c>
      <c r="C127" s="92"/>
      <c r="D127" s="65">
        <f>'[9]01-16-42'!D91</f>
        <v>11</v>
      </c>
      <c r="E127" s="65">
        <f>'[9]01-16-42'!E91</f>
        <v>11</v>
      </c>
      <c r="F127" s="65">
        <f>'[9]01-16-42'!F91</f>
        <v>11</v>
      </c>
      <c r="G127" s="65">
        <f>'[9]01-16-42'!G91</f>
        <v>11</v>
      </c>
      <c r="H127" s="65">
        <v>11</v>
      </c>
    </row>
    <row r="128" spans="1:8" x14ac:dyDescent="0.25">
      <c r="A128" s="66"/>
      <c r="B128" s="65" t="str">
        <f>'[9]01-16-42'!B92</f>
        <v>BASKETBALL COURTS MAINTAINED</v>
      </c>
      <c r="C128" s="92"/>
      <c r="D128" s="65">
        <f>'[9]01-16-42'!D92</f>
        <v>2</v>
      </c>
      <c r="E128" s="65">
        <f>'[9]01-16-42'!E92</f>
        <v>2</v>
      </c>
      <c r="F128" s="65">
        <f>'[9]01-16-42'!F92</f>
        <v>2</v>
      </c>
      <c r="G128" s="65">
        <f>'[9]01-16-42'!G92</f>
        <v>2</v>
      </c>
      <c r="H128" s="65">
        <v>2</v>
      </c>
    </row>
    <row r="129" spans="1:8" ht="15.75" thickBot="1" x14ac:dyDescent="0.3">
      <c r="A129" s="66"/>
      <c r="B129" s="66"/>
      <c r="C129" s="92"/>
      <c r="D129" s="92"/>
      <c r="E129" s="65"/>
      <c r="F129" s="65"/>
      <c r="G129" s="65"/>
      <c r="H129" s="65"/>
    </row>
    <row r="130" spans="1:8" ht="16.5" thickTop="1" thickBot="1" x14ac:dyDescent="0.3">
      <c r="A130" s="192" t="s">
        <v>955</v>
      </c>
      <c r="B130" s="193"/>
      <c r="C130" s="193"/>
      <c r="D130" s="193"/>
      <c r="E130" s="193"/>
      <c r="F130" s="193"/>
      <c r="G130" s="193"/>
      <c r="H130" s="194"/>
    </row>
    <row r="131" spans="1:8" ht="15.75" thickTop="1" x14ac:dyDescent="0.25">
      <c r="A131" s="66"/>
      <c r="B131" s="66"/>
      <c r="C131" s="101"/>
      <c r="D131" s="101" t="s">
        <v>867</v>
      </c>
      <c r="E131" s="106" t="s">
        <v>867</v>
      </c>
      <c r="F131" s="106" t="s">
        <v>867</v>
      </c>
      <c r="G131" s="106" t="str">
        <f>'[9]01-16-42'!G95</f>
        <v>BUDGET</v>
      </c>
      <c r="H131" s="106" t="str">
        <f>H98</f>
        <v>PROPOSED</v>
      </c>
    </row>
    <row r="132" spans="1:8" ht="15.75" thickBot="1" x14ac:dyDescent="0.3">
      <c r="A132" s="66"/>
      <c r="B132" s="97" t="s">
        <v>956</v>
      </c>
      <c r="C132" s="102"/>
      <c r="D132" s="146">
        <f>'[9]01-16-42'!D96</f>
        <v>2022</v>
      </c>
      <c r="E132" s="146">
        <f>'[9]01-16-42'!E96</f>
        <v>2023</v>
      </c>
      <c r="F132" s="146">
        <f>'[9]01-16-42'!F96</f>
        <v>2024</v>
      </c>
      <c r="G132" s="146">
        <f>'[9]01-16-42'!G96</f>
        <v>2025</v>
      </c>
      <c r="H132" s="146">
        <f>'[9]01-16-42'!H96</f>
        <v>2026</v>
      </c>
    </row>
    <row r="133" spans="1:8" ht="15.75" thickTop="1" x14ac:dyDescent="0.25">
      <c r="A133" s="66"/>
      <c r="B133" s="65" t="str">
        <f>'[9]01-16-42'!B97</f>
        <v>PARKS AND RECREATION OPERATIONS</v>
      </c>
      <c r="C133" s="66"/>
      <c r="D133" s="66"/>
      <c r="E133" s="66"/>
      <c r="F133" s="93"/>
      <c r="G133" s="93"/>
      <c r="H133" s="93"/>
    </row>
    <row r="134" spans="1:8" x14ac:dyDescent="0.25">
      <c r="A134" s="66"/>
      <c r="B134" s="65" t="str">
        <f>'[9]01-16-42'!B98</f>
        <v>PARKS AND RECREATION SUPERINTENDENT</v>
      </c>
      <c r="C134" s="66"/>
      <c r="D134" s="65">
        <f>'[9]01-16-42'!D98</f>
        <v>1</v>
      </c>
      <c r="E134" s="65">
        <f>'[9]01-16-42'!E98</f>
        <v>1</v>
      </c>
      <c r="F134" s="65">
        <f>'[9]01-16-42'!F98</f>
        <v>1</v>
      </c>
      <c r="G134" s="65">
        <f>'[9]01-16-42'!G98</f>
        <v>1</v>
      </c>
      <c r="H134" s="65">
        <v>1</v>
      </c>
    </row>
    <row r="135" spans="1:8" x14ac:dyDescent="0.25">
      <c r="A135" s="66"/>
      <c r="B135" s="65" t="str">
        <f>'[9]01-16-42'!B99</f>
        <v>RECREATION COORDINATOR</v>
      </c>
      <c r="C135" s="66"/>
      <c r="D135" s="65">
        <f>'[9]01-16-42'!D99</f>
        <v>1</v>
      </c>
      <c r="E135" s="65">
        <f>'[9]01-16-42'!E99</f>
        <v>1</v>
      </c>
      <c r="F135" s="65">
        <f>'[9]01-16-42'!F99</f>
        <v>1</v>
      </c>
      <c r="G135" s="65">
        <f>'[9]01-16-42'!G99</f>
        <v>1</v>
      </c>
      <c r="H135" s="65">
        <v>1</v>
      </c>
    </row>
    <row r="136" spans="1:8" x14ac:dyDescent="0.25">
      <c r="A136" s="66"/>
      <c r="B136" s="65" t="str">
        <f>'[9]01-16-42'!B100</f>
        <v>CREW LEADER</v>
      </c>
      <c r="C136" s="66"/>
      <c r="D136" s="65">
        <f>'[9]01-16-42'!D100</f>
        <v>1</v>
      </c>
      <c r="E136" s="65">
        <f>'[9]01-16-42'!E100</f>
        <v>1</v>
      </c>
      <c r="F136" s="65">
        <f>'[9]01-16-42'!F100</f>
        <v>1</v>
      </c>
      <c r="G136" s="65">
        <f>'[9]01-16-42'!G100</f>
        <v>1</v>
      </c>
      <c r="H136" s="65">
        <v>1</v>
      </c>
    </row>
    <row r="137" spans="1:8" x14ac:dyDescent="0.25">
      <c r="A137" s="66"/>
      <c r="B137" s="65" t="str">
        <f>'[9]01-16-42'!B101</f>
        <v>GROUNDS MAINT WKR I</v>
      </c>
      <c r="C137" s="66"/>
      <c r="D137" s="65">
        <f>'[9]01-16-42'!D101</f>
        <v>2</v>
      </c>
      <c r="E137" s="65">
        <f>'[9]01-16-42'!E101</f>
        <v>3</v>
      </c>
      <c r="F137" s="65">
        <f>'[9]01-16-42'!F101</f>
        <v>3</v>
      </c>
      <c r="G137" s="65">
        <f>'[9]01-16-42'!G101</f>
        <v>3</v>
      </c>
      <c r="H137" s="65">
        <v>2</v>
      </c>
    </row>
    <row r="138" spans="1:8" x14ac:dyDescent="0.25">
      <c r="A138" s="66"/>
      <c r="B138" s="65" t="str">
        <f>'[9]01-16-42'!B102</f>
        <v>GROUNDS MAINT WKR II</v>
      </c>
      <c r="C138" s="66"/>
      <c r="D138" s="65">
        <f>'[9]01-16-42'!D102</f>
        <v>1</v>
      </c>
      <c r="E138" s="65">
        <f>'[9]01-16-42'!E102</f>
        <v>1</v>
      </c>
      <c r="F138" s="65">
        <f>'[9]01-16-42'!F102</f>
        <v>1</v>
      </c>
      <c r="G138" s="65">
        <f>'[9]01-16-42'!G102</f>
        <v>1</v>
      </c>
      <c r="H138" s="65">
        <v>2</v>
      </c>
    </row>
    <row r="139" spans="1:8" x14ac:dyDescent="0.25">
      <c r="A139" s="66"/>
      <c r="B139" s="65" t="str">
        <f>'[9]01-16-42'!B103</f>
        <v>GROUNDS MAINT WKR III</v>
      </c>
      <c r="C139" s="66"/>
      <c r="D139" s="65">
        <f>'[9]01-16-42'!D103</f>
        <v>1</v>
      </c>
      <c r="E139" s="65">
        <f>'[9]01-16-42'!E103</f>
        <v>1</v>
      </c>
      <c r="F139" s="65">
        <f>'[9]01-16-42'!F103</f>
        <v>1</v>
      </c>
      <c r="G139" s="65">
        <f>'[9]01-16-42'!G103</f>
        <v>1</v>
      </c>
      <c r="H139" s="65">
        <v>1</v>
      </c>
    </row>
    <row r="140" spans="1:8" x14ac:dyDescent="0.25">
      <c r="A140" s="66"/>
      <c r="B140" s="65" t="str">
        <f>'[9]01-16-42'!B104</f>
        <v>SR GROUNDS MAINT WKR</v>
      </c>
      <c r="C140" s="66"/>
      <c r="D140" s="65">
        <f>'[9]01-16-42'!D104</f>
        <v>1</v>
      </c>
      <c r="E140" s="65">
        <f>'[9]01-16-42'!E104</f>
        <v>1</v>
      </c>
      <c r="F140" s="65">
        <f>'[9]01-16-42'!F104</f>
        <v>1</v>
      </c>
      <c r="G140" s="65">
        <f>'[9]01-16-42'!G104</f>
        <v>1</v>
      </c>
      <c r="H140" s="65">
        <v>1</v>
      </c>
    </row>
    <row r="141" spans="1:8" x14ac:dyDescent="0.25">
      <c r="A141" s="66"/>
      <c r="B141" s="65" t="str">
        <f>'[9]01-16-42'!B105</f>
        <v>GROUNDS MAINT WKR I T/S</v>
      </c>
      <c r="C141" s="66"/>
      <c r="D141" s="65">
        <f>'[9]01-16-42'!D105</f>
        <v>2</v>
      </c>
      <c r="E141" s="65">
        <f>'[9]01-16-42'!E105</f>
        <v>2</v>
      </c>
      <c r="F141" s="65">
        <f>'[9]01-16-42'!F105</f>
        <v>2</v>
      </c>
      <c r="G141" s="65">
        <f>'[9]01-16-42'!G105</f>
        <v>2</v>
      </c>
      <c r="H141" s="65">
        <v>2</v>
      </c>
    </row>
    <row r="142" spans="1:8" x14ac:dyDescent="0.25">
      <c r="A142" s="66"/>
      <c r="B142" s="65" t="str">
        <f>'[9]01-16-42'!B106</f>
        <v>POOL MANAGER T/S</v>
      </c>
      <c r="C142" s="66"/>
      <c r="D142" s="65">
        <f>'[9]01-16-42'!D106</f>
        <v>1</v>
      </c>
      <c r="E142" s="65">
        <f>'[9]01-16-42'!E106</f>
        <v>1</v>
      </c>
      <c r="F142" s="65">
        <f>'[9]01-16-42'!F106</f>
        <v>1</v>
      </c>
      <c r="G142" s="65">
        <f>'[9]01-16-42'!G106</f>
        <v>1</v>
      </c>
      <c r="H142" s="65">
        <v>1</v>
      </c>
    </row>
    <row r="143" spans="1:8" x14ac:dyDescent="0.25">
      <c r="A143" s="66"/>
      <c r="B143" s="65" t="str">
        <f>'[9]01-16-42'!B107</f>
        <v>ASST POOL MANAGER  T/S</v>
      </c>
      <c r="C143" s="66"/>
      <c r="D143" s="65">
        <f>'[9]01-16-42'!D107</f>
        <v>1</v>
      </c>
      <c r="E143" s="65">
        <f>'[9]01-16-42'!E107</f>
        <v>1</v>
      </c>
      <c r="F143" s="65">
        <f>'[9]01-16-42'!F107</f>
        <v>1</v>
      </c>
      <c r="G143" s="65">
        <f>'[9]01-16-42'!G107</f>
        <v>1</v>
      </c>
      <c r="H143" s="65">
        <v>1</v>
      </c>
    </row>
    <row r="144" spans="1:8" x14ac:dyDescent="0.25">
      <c r="A144" s="66"/>
      <c r="B144" s="65" t="str">
        <f>'[9]01-16-42'!B108</f>
        <v>LIFEGUARDS  T/S</v>
      </c>
      <c r="C144" s="66"/>
      <c r="D144" s="65">
        <f>'[9]01-16-42'!D108</f>
        <v>30</v>
      </c>
      <c r="E144" s="65">
        <f>'[9]01-16-42'!E108</f>
        <v>30</v>
      </c>
      <c r="F144" s="65">
        <f>'[9]01-16-42'!F108</f>
        <v>30</v>
      </c>
      <c r="G144" s="65">
        <f>'[9]01-16-42'!G108</f>
        <v>30</v>
      </c>
      <c r="H144" s="65">
        <v>30</v>
      </c>
    </row>
    <row r="145" spans="1:8" ht="15.75" thickBot="1" x14ac:dyDescent="0.3">
      <c r="A145" s="66"/>
      <c r="B145" s="138" t="str">
        <f>'[9]01-16-42'!B109</f>
        <v>TRAIN CONDUCTOR  T/S</v>
      </c>
      <c r="C145" s="148"/>
      <c r="D145" s="138">
        <f>'[9]01-16-42'!D109</f>
        <v>3</v>
      </c>
      <c r="E145" s="138">
        <f>'[9]01-16-42'!E109</f>
        <v>3</v>
      </c>
      <c r="F145" s="138">
        <f>'[9]01-16-42'!F109</f>
        <v>3</v>
      </c>
      <c r="G145" s="138">
        <f>'[9]01-16-42'!G109</f>
        <v>3</v>
      </c>
      <c r="H145" s="138">
        <v>3</v>
      </c>
    </row>
    <row r="146" spans="1:8" ht="15.75" thickTop="1" x14ac:dyDescent="0.25">
      <c r="A146" s="66"/>
      <c r="B146" s="66" t="s">
        <v>1129</v>
      </c>
      <c r="C146" s="66"/>
      <c r="D146" s="65">
        <f>SUM(D134:D145)</f>
        <v>45</v>
      </c>
      <c r="E146" s="65">
        <f t="shared" ref="E146:H146" si="15">SUM(E134:E145)</f>
        <v>46</v>
      </c>
      <c r="F146" s="65">
        <f t="shared" si="15"/>
        <v>46</v>
      </c>
      <c r="G146" s="65">
        <f t="shared" si="15"/>
        <v>46</v>
      </c>
      <c r="H146" s="65">
        <f t="shared" si="15"/>
        <v>46</v>
      </c>
    </row>
    <row r="147" spans="1:8" x14ac:dyDescent="0.25">
      <c r="A147" s="66"/>
      <c r="B147" s="66"/>
      <c r="C147" s="92"/>
      <c r="D147" s="92"/>
      <c r="E147" s="92"/>
      <c r="F147" s="92"/>
      <c r="G147" s="93"/>
      <c r="H147" s="93"/>
    </row>
    <row r="148" spans="1:8" x14ac:dyDescent="0.25">
      <c r="A148" s="66"/>
      <c r="B148" s="66"/>
      <c r="C148" s="92"/>
      <c r="D148" s="92"/>
      <c r="E148" s="92"/>
      <c r="F148" s="92"/>
      <c r="G148" s="93"/>
      <c r="H148" s="93"/>
    </row>
  </sheetData>
  <mergeCells count="3">
    <mergeCell ref="A1:H1"/>
    <mergeCell ref="A2:H2"/>
    <mergeCell ref="A3:H3"/>
  </mergeCells>
  <pageMargins left="0.7" right="0.7" top="0.75" bottom="0.75" header="0.3" footer="0.3"/>
  <pageSetup scale="83" orientation="portrait" r:id="rId1"/>
  <rowBreaks count="2" manualBreakCount="2">
    <brk id="53" max="7" man="1"/>
    <brk id="10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9"/>
  <sheetViews>
    <sheetView topLeftCell="A49" zoomScaleNormal="100" workbookViewId="0">
      <selection activeCell="K13" sqref="K13"/>
    </sheetView>
  </sheetViews>
  <sheetFormatPr defaultRowHeight="15" x14ac:dyDescent="0.25"/>
  <cols>
    <col min="1" max="1" width="17.5703125" customWidth="1"/>
    <col min="2" max="2" width="35.42578125" customWidth="1"/>
    <col min="3" max="3" width="10.28515625" customWidth="1"/>
    <col min="4" max="4" width="9.7109375" customWidth="1"/>
    <col min="5" max="5" width="9.5703125" bestFit="1" customWidth="1"/>
    <col min="6" max="6" width="11.28515625" bestFit="1" customWidth="1"/>
    <col min="7" max="7" width="9.5703125" style="13" customWidth="1"/>
    <col min="8" max="8" width="10.28515625" style="57" bestFit="1" customWidth="1"/>
  </cols>
  <sheetData>
    <row r="1" spans="1:9" x14ac:dyDescent="0.25">
      <c r="A1" s="237" t="s">
        <v>0</v>
      </c>
      <c r="B1" s="237"/>
      <c r="C1" s="237"/>
      <c r="D1" s="237"/>
      <c r="E1" s="237"/>
      <c r="F1" s="237"/>
      <c r="G1" s="237"/>
      <c r="H1" s="237"/>
      <c r="I1" s="2"/>
    </row>
    <row r="2" spans="1:9" x14ac:dyDescent="0.25">
      <c r="A2" s="237" t="s">
        <v>871</v>
      </c>
      <c r="B2" s="237"/>
      <c r="C2" s="237"/>
      <c r="D2" s="237"/>
      <c r="E2" s="237"/>
      <c r="F2" s="237"/>
      <c r="G2" s="237"/>
      <c r="H2" s="237"/>
      <c r="I2" s="2"/>
    </row>
    <row r="3" spans="1:9" x14ac:dyDescent="0.25">
      <c r="A3" s="237" t="s">
        <v>29</v>
      </c>
      <c r="B3" s="237"/>
      <c r="C3" s="237"/>
      <c r="D3" s="237"/>
      <c r="E3" s="237"/>
      <c r="F3" s="237"/>
      <c r="G3" s="237"/>
      <c r="H3" s="237"/>
      <c r="I3" s="2"/>
    </row>
    <row r="4" spans="1:9" x14ac:dyDescent="0.25">
      <c r="A4" s="1"/>
      <c r="B4" s="1"/>
      <c r="C4" s="1"/>
      <c r="D4" s="1"/>
      <c r="E4" s="1"/>
      <c r="F4" s="1"/>
      <c r="G4" s="87"/>
      <c r="H4" s="1"/>
      <c r="I4" s="2"/>
    </row>
    <row r="5" spans="1:9" x14ac:dyDescent="0.25">
      <c r="A5" s="80" t="s">
        <v>30</v>
      </c>
      <c r="B5" s="80" t="s">
        <v>31</v>
      </c>
      <c r="C5" s="81" t="s">
        <v>865</v>
      </c>
      <c r="D5" s="81" t="s">
        <v>865</v>
      </c>
      <c r="E5" s="81" t="s">
        <v>868</v>
      </c>
      <c r="F5" s="81" t="s">
        <v>868</v>
      </c>
      <c r="G5" s="89" t="s">
        <v>868</v>
      </c>
      <c r="H5" s="81" t="s">
        <v>864</v>
      </c>
      <c r="I5" s="2"/>
    </row>
    <row r="6" spans="1:9" x14ac:dyDescent="0.25">
      <c r="A6" s="80" t="s">
        <v>32</v>
      </c>
      <c r="B6" s="80"/>
      <c r="C6" s="81" t="s">
        <v>866</v>
      </c>
      <c r="D6" s="81" t="s">
        <v>867</v>
      </c>
      <c r="E6" s="81" t="s">
        <v>869</v>
      </c>
      <c r="F6" s="81" t="s">
        <v>867</v>
      </c>
      <c r="G6" s="89" t="s">
        <v>866</v>
      </c>
      <c r="H6" s="81" t="s">
        <v>870</v>
      </c>
      <c r="I6" s="60"/>
    </row>
    <row r="7" spans="1:9" ht="15.75" thickBot="1" x14ac:dyDescent="0.3">
      <c r="A7" s="80" t="s">
        <v>2</v>
      </c>
      <c r="B7" s="80"/>
      <c r="C7" s="81" t="s">
        <v>3</v>
      </c>
      <c r="D7" s="81"/>
      <c r="E7" s="81" t="s">
        <v>3</v>
      </c>
      <c r="F7" s="81" t="s">
        <v>872</v>
      </c>
      <c r="G7" s="89" t="s">
        <v>3</v>
      </c>
      <c r="H7" s="81" t="s">
        <v>3</v>
      </c>
      <c r="I7" s="2"/>
    </row>
    <row r="8" spans="1:9" ht="15.75" thickTop="1" x14ac:dyDescent="0.25">
      <c r="A8" s="3" t="s">
        <v>159</v>
      </c>
      <c r="B8" s="3" t="s">
        <v>216</v>
      </c>
      <c r="C8" s="56">
        <v>7396545</v>
      </c>
      <c r="D8" s="56">
        <v>7444275.2800000003</v>
      </c>
      <c r="E8" s="56">
        <v>7766608</v>
      </c>
      <c r="F8" s="56">
        <v>8802166.6999999993</v>
      </c>
      <c r="G8" s="56">
        <v>7766608</v>
      </c>
      <c r="H8" s="56">
        <v>8299810</v>
      </c>
      <c r="I8" s="58"/>
    </row>
    <row r="9" spans="1:9" x14ac:dyDescent="0.25">
      <c r="A9" s="2" t="s">
        <v>160</v>
      </c>
      <c r="B9" s="2" t="s">
        <v>217</v>
      </c>
      <c r="C9" s="50">
        <v>78000</v>
      </c>
      <c r="D9" s="50">
        <v>103344.37</v>
      </c>
      <c r="E9" s="50">
        <v>60000</v>
      </c>
      <c r="F9" s="50">
        <v>49931.26</v>
      </c>
      <c r="G9" s="50">
        <v>66960</v>
      </c>
      <c r="H9" s="50">
        <v>65000</v>
      </c>
      <c r="I9" s="69"/>
    </row>
    <row r="10" spans="1:9" x14ac:dyDescent="0.25">
      <c r="A10" s="2" t="s">
        <v>161</v>
      </c>
      <c r="B10" s="2" t="s">
        <v>218</v>
      </c>
      <c r="C10" s="50">
        <v>44000</v>
      </c>
      <c r="D10" s="50">
        <v>72094.97</v>
      </c>
      <c r="E10" s="50">
        <v>45000</v>
      </c>
      <c r="F10" s="50">
        <v>57157.98</v>
      </c>
      <c r="G10" s="50">
        <v>77835</v>
      </c>
      <c r="H10" s="50">
        <v>55000</v>
      </c>
      <c r="I10" s="2"/>
    </row>
    <row r="11" spans="1:9" x14ac:dyDescent="0.25">
      <c r="A11" s="2" t="s">
        <v>162</v>
      </c>
      <c r="B11" s="2" t="s">
        <v>219</v>
      </c>
      <c r="C11" s="50">
        <v>-60000</v>
      </c>
      <c r="D11" s="50">
        <v>-74584.47</v>
      </c>
      <c r="E11" s="50">
        <v>-60000</v>
      </c>
      <c r="F11" s="50">
        <v>-4623.2</v>
      </c>
      <c r="G11" s="50">
        <v>-60000</v>
      </c>
      <c r="H11" s="50">
        <v>-45000</v>
      </c>
      <c r="I11" s="58"/>
    </row>
    <row r="12" spans="1:9" x14ac:dyDescent="0.25">
      <c r="A12" s="9"/>
      <c r="B12" s="9" t="s">
        <v>932</v>
      </c>
      <c r="C12" s="10">
        <f>SUM(C8:C11)</f>
        <v>7458545</v>
      </c>
      <c r="D12" s="10">
        <f t="shared" ref="D12:H12" si="0">SUM(D8:D11)</f>
        <v>7545130.1500000004</v>
      </c>
      <c r="E12" s="10">
        <f t="shared" si="0"/>
        <v>7811608</v>
      </c>
      <c r="F12" s="10">
        <f t="shared" si="0"/>
        <v>8904632.7400000002</v>
      </c>
      <c r="G12" s="25">
        <f t="shared" si="0"/>
        <v>7851403</v>
      </c>
      <c r="H12" s="10">
        <f t="shared" si="0"/>
        <v>8374810</v>
      </c>
      <c r="I12" s="2"/>
    </row>
    <row r="13" spans="1:9" x14ac:dyDescent="0.25">
      <c r="A13" s="2" t="s">
        <v>163</v>
      </c>
      <c r="B13" s="52" t="s">
        <v>220</v>
      </c>
      <c r="C13" s="50">
        <v>-266000</v>
      </c>
      <c r="D13" s="50">
        <v>-219470.61</v>
      </c>
      <c r="E13" s="50">
        <v>-90000</v>
      </c>
      <c r="F13" s="50">
        <v>-47871.7</v>
      </c>
      <c r="G13" s="50">
        <v>-90000</v>
      </c>
      <c r="H13" s="50">
        <v>-90000</v>
      </c>
      <c r="I13" s="2"/>
    </row>
    <row r="14" spans="1:9" x14ac:dyDescent="0.25">
      <c r="A14" s="2" t="s">
        <v>164</v>
      </c>
      <c r="B14" s="2" t="s">
        <v>221</v>
      </c>
      <c r="C14" s="50">
        <v>7636550</v>
      </c>
      <c r="D14" s="62">
        <v>8221937.9900000002</v>
      </c>
      <c r="E14" s="62">
        <v>6750000</v>
      </c>
      <c r="F14" s="62">
        <v>2721318.17</v>
      </c>
      <c r="G14" s="62">
        <v>7700000</v>
      </c>
      <c r="H14" s="50">
        <v>7279000</v>
      </c>
      <c r="I14" s="58"/>
    </row>
    <row r="15" spans="1:9" x14ac:dyDescent="0.25">
      <c r="A15" s="2" t="s">
        <v>165</v>
      </c>
      <c r="B15" s="2" t="s">
        <v>222</v>
      </c>
      <c r="C15" s="50">
        <v>770000</v>
      </c>
      <c r="D15" s="50">
        <v>1048532.36</v>
      </c>
      <c r="E15" s="50">
        <v>780000</v>
      </c>
      <c r="F15" s="50">
        <v>496179.92</v>
      </c>
      <c r="G15" s="50">
        <v>780000</v>
      </c>
      <c r="H15" s="50">
        <v>800000</v>
      </c>
      <c r="I15" s="66"/>
    </row>
    <row r="16" spans="1:9" x14ac:dyDescent="0.25">
      <c r="A16" s="2" t="s">
        <v>166</v>
      </c>
      <c r="B16" s="2" t="s">
        <v>223</v>
      </c>
      <c r="C16" s="31">
        <v>36000</v>
      </c>
      <c r="D16" s="5">
        <v>41605.550000000003</v>
      </c>
      <c r="E16" s="59">
        <v>36000</v>
      </c>
      <c r="F16" s="59">
        <v>23495.57</v>
      </c>
      <c r="G16" s="61">
        <v>41000</v>
      </c>
      <c r="H16" s="50">
        <v>41000</v>
      </c>
      <c r="I16" s="66"/>
    </row>
    <row r="17" spans="1:9" x14ac:dyDescent="0.25">
      <c r="A17" s="54" t="s">
        <v>167</v>
      </c>
      <c r="B17" s="16" t="s">
        <v>224</v>
      </c>
      <c r="C17" s="50">
        <v>91000</v>
      </c>
      <c r="D17" s="50">
        <v>90736.16</v>
      </c>
      <c r="E17" s="50">
        <v>91000</v>
      </c>
      <c r="F17" s="50">
        <v>72583.570000000007</v>
      </c>
      <c r="G17" s="50">
        <v>72335</v>
      </c>
      <c r="H17" s="50">
        <v>66932</v>
      </c>
      <c r="I17" s="2"/>
    </row>
    <row r="18" spans="1:9" x14ac:dyDescent="0.25">
      <c r="A18" s="2" t="s">
        <v>168</v>
      </c>
      <c r="B18" s="2" t="s">
        <v>225</v>
      </c>
      <c r="C18" s="50">
        <v>30000</v>
      </c>
      <c r="D18" s="50">
        <v>25687.05</v>
      </c>
      <c r="E18" s="50">
        <v>30000</v>
      </c>
      <c r="F18" s="50">
        <v>9956.52</v>
      </c>
      <c r="G18" s="50">
        <v>30000</v>
      </c>
      <c r="H18" s="50">
        <v>30000</v>
      </c>
      <c r="I18" s="2"/>
    </row>
    <row r="19" spans="1:9" x14ac:dyDescent="0.25">
      <c r="A19" s="2" t="s">
        <v>169</v>
      </c>
      <c r="B19" s="2" t="s">
        <v>226</v>
      </c>
      <c r="C19" s="50">
        <v>80000</v>
      </c>
      <c r="D19" s="65">
        <v>101475.27</v>
      </c>
      <c r="E19" s="65">
        <v>70000</v>
      </c>
      <c r="F19" s="65">
        <v>22620.39</v>
      </c>
      <c r="G19" s="62">
        <v>70000</v>
      </c>
      <c r="H19" s="50">
        <v>66969</v>
      </c>
      <c r="I19" s="52"/>
    </row>
    <row r="20" spans="1:9" x14ac:dyDescent="0.25">
      <c r="A20" s="2" t="s">
        <v>170</v>
      </c>
      <c r="B20" s="2" t="s">
        <v>227</v>
      </c>
      <c r="C20" s="50">
        <v>250000</v>
      </c>
      <c r="D20" s="50">
        <v>270597.90999999997</v>
      </c>
      <c r="E20" s="50">
        <v>250000</v>
      </c>
      <c r="F20" s="50">
        <v>62918.62</v>
      </c>
      <c r="G20" s="50">
        <v>265000</v>
      </c>
      <c r="H20" s="50">
        <v>268000</v>
      </c>
      <c r="I20" s="66"/>
    </row>
    <row r="21" spans="1:9" x14ac:dyDescent="0.25">
      <c r="A21" s="9"/>
      <c r="B21" s="9" t="s">
        <v>933</v>
      </c>
      <c r="C21" s="10">
        <f>SUM(C13:C20)</f>
        <v>8627550</v>
      </c>
      <c r="D21" s="10">
        <f t="shared" ref="D21:H21" si="1">SUM(D13:D20)</f>
        <v>9581101.6800000016</v>
      </c>
      <c r="E21" s="10">
        <f t="shared" si="1"/>
        <v>7917000</v>
      </c>
      <c r="F21" s="10">
        <f t="shared" si="1"/>
        <v>3361201.0599999996</v>
      </c>
      <c r="G21" s="25">
        <f t="shared" si="1"/>
        <v>8868335</v>
      </c>
      <c r="H21" s="10">
        <f t="shared" si="1"/>
        <v>8461901</v>
      </c>
      <c r="I21" s="2"/>
    </row>
    <row r="22" spans="1:9" x14ac:dyDescent="0.25">
      <c r="A22" s="2" t="s">
        <v>171</v>
      </c>
      <c r="B22" s="2" t="s">
        <v>228</v>
      </c>
      <c r="C22" s="50">
        <v>420000</v>
      </c>
      <c r="D22" s="50">
        <v>550832.02</v>
      </c>
      <c r="E22" s="50">
        <v>441000</v>
      </c>
      <c r="F22" s="50">
        <v>803513.35</v>
      </c>
      <c r="G22" s="50">
        <v>1028882</v>
      </c>
      <c r="H22" s="50">
        <v>458640</v>
      </c>
      <c r="I22" s="2"/>
    </row>
    <row r="23" spans="1:9" x14ac:dyDescent="0.25">
      <c r="A23" s="2" t="s">
        <v>172</v>
      </c>
      <c r="B23" s="2" t="s">
        <v>229</v>
      </c>
      <c r="C23" s="50">
        <v>27000</v>
      </c>
      <c r="D23" s="50">
        <v>21704.78</v>
      </c>
      <c r="E23" s="50">
        <v>27000</v>
      </c>
      <c r="F23" s="50">
        <v>20721.72</v>
      </c>
      <c r="G23" s="50">
        <v>24000</v>
      </c>
      <c r="H23" s="50">
        <v>27000</v>
      </c>
      <c r="I23" s="2"/>
    </row>
    <row r="24" spans="1:9" s="57" customFormat="1" x14ac:dyDescent="0.25">
      <c r="A24" s="58" t="s">
        <v>173</v>
      </c>
      <c r="B24" s="58" t="s">
        <v>230</v>
      </c>
      <c r="C24" s="50">
        <v>5000</v>
      </c>
      <c r="D24" s="50">
        <v>3560</v>
      </c>
      <c r="E24" s="50">
        <v>5000</v>
      </c>
      <c r="F24" s="50">
        <v>1425</v>
      </c>
      <c r="G24" s="50">
        <v>3700</v>
      </c>
      <c r="H24" s="50">
        <v>4000</v>
      </c>
      <c r="I24" s="58"/>
    </row>
    <row r="25" spans="1:9" x14ac:dyDescent="0.25">
      <c r="A25" s="2" t="s">
        <v>174</v>
      </c>
      <c r="B25" s="2" t="s">
        <v>231</v>
      </c>
      <c r="C25" s="32">
        <v>3000</v>
      </c>
      <c r="D25" s="50">
        <v>6354</v>
      </c>
      <c r="E25" s="50">
        <v>5000</v>
      </c>
      <c r="F25" s="50">
        <v>13999</v>
      </c>
      <c r="G25" s="50">
        <v>26484</v>
      </c>
      <c r="H25" s="50">
        <v>8000</v>
      </c>
      <c r="I25" s="2"/>
    </row>
    <row r="26" spans="1:9" x14ac:dyDescent="0.25">
      <c r="A26" s="2" t="s">
        <v>175</v>
      </c>
      <c r="B26" s="2" t="s">
        <v>232</v>
      </c>
      <c r="C26" s="50">
        <v>5000</v>
      </c>
      <c r="D26" s="50">
        <v>4185</v>
      </c>
      <c r="E26" s="50">
        <v>5000</v>
      </c>
      <c r="F26" s="50">
        <v>7435</v>
      </c>
      <c r="G26" s="50">
        <v>9185</v>
      </c>
      <c r="H26" s="50">
        <v>9000</v>
      </c>
      <c r="I26" s="64"/>
    </row>
    <row r="27" spans="1:9" x14ac:dyDescent="0.25">
      <c r="A27" s="2" t="s">
        <v>176</v>
      </c>
      <c r="B27" s="2" t="s">
        <v>233</v>
      </c>
      <c r="C27" s="32">
        <v>6000</v>
      </c>
      <c r="D27" s="50">
        <v>10483.879999999999</v>
      </c>
      <c r="E27" s="50">
        <v>5000</v>
      </c>
      <c r="F27" s="50">
        <v>3175</v>
      </c>
      <c r="G27" s="50">
        <v>5650</v>
      </c>
      <c r="H27" s="50">
        <v>7000</v>
      </c>
      <c r="I27" s="2"/>
    </row>
    <row r="28" spans="1:9" x14ac:dyDescent="0.25">
      <c r="A28" s="9"/>
      <c r="B28" s="9" t="s">
        <v>934</v>
      </c>
      <c r="C28" s="10">
        <f>SUM(C22:C27)</f>
        <v>466000</v>
      </c>
      <c r="D28" s="10">
        <f t="shared" ref="D28:H28" si="2">SUM(D22:D27)</f>
        <v>597119.68000000005</v>
      </c>
      <c r="E28" s="10">
        <f t="shared" si="2"/>
        <v>488000</v>
      </c>
      <c r="F28" s="10">
        <f t="shared" si="2"/>
        <v>850269.07</v>
      </c>
      <c r="G28" s="25">
        <f t="shared" si="2"/>
        <v>1097901</v>
      </c>
      <c r="H28" s="10">
        <f t="shared" si="2"/>
        <v>513640</v>
      </c>
      <c r="I28" s="2"/>
    </row>
    <row r="29" spans="1:9" x14ac:dyDescent="0.25">
      <c r="A29" s="2" t="s">
        <v>177</v>
      </c>
      <c r="B29" s="2" t="s">
        <v>234</v>
      </c>
      <c r="C29" s="61">
        <v>369000</v>
      </c>
      <c r="D29" s="61">
        <v>362117.86</v>
      </c>
      <c r="E29" s="61">
        <v>370000</v>
      </c>
      <c r="F29" s="61">
        <v>184975.13</v>
      </c>
      <c r="G29" s="61">
        <v>370000</v>
      </c>
      <c r="H29" s="61">
        <v>420000</v>
      </c>
      <c r="I29" s="2"/>
    </row>
    <row r="30" spans="1:9" x14ac:dyDescent="0.25">
      <c r="A30" s="2" t="s">
        <v>178</v>
      </c>
      <c r="B30" s="2" t="s">
        <v>235</v>
      </c>
      <c r="C30" s="33">
        <v>200</v>
      </c>
      <c r="D30" s="50">
        <v>0</v>
      </c>
      <c r="E30" s="50">
        <v>200</v>
      </c>
      <c r="F30" s="50">
        <v>0</v>
      </c>
      <c r="G30" s="50">
        <v>200</v>
      </c>
      <c r="H30" s="50">
        <v>300</v>
      </c>
      <c r="I30" s="2"/>
    </row>
    <row r="31" spans="1:9" s="57" customFormat="1" x14ac:dyDescent="0.25">
      <c r="A31" s="58" t="s">
        <v>884</v>
      </c>
      <c r="B31" s="58" t="s">
        <v>885</v>
      </c>
      <c r="C31" s="50">
        <v>0</v>
      </c>
      <c r="D31" s="50">
        <v>0</v>
      </c>
      <c r="E31" s="50">
        <v>0</v>
      </c>
      <c r="F31" s="50">
        <v>703.51</v>
      </c>
      <c r="G31" s="50">
        <v>1361</v>
      </c>
      <c r="H31" s="50">
        <v>0</v>
      </c>
      <c r="I31" s="58"/>
    </row>
    <row r="32" spans="1:9" x14ac:dyDescent="0.25">
      <c r="A32" s="2" t="s">
        <v>179</v>
      </c>
      <c r="B32" s="2" t="s">
        <v>236</v>
      </c>
      <c r="C32" s="33">
        <v>6500</v>
      </c>
      <c r="D32" s="50">
        <v>7716</v>
      </c>
      <c r="E32" s="50">
        <v>6500</v>
      </c>
      <c r="F32" s="50">
        <v>3030</v>
      </c>
      <c r="G32" s="50">
        <v>6500</v>
      </c>
      <c r="H32" s="50">
        <v>6500</v>
      </c>
      <c r="I32" s="2"/>
    </row>
    <row r="33" spans="1:9" hidden="1" x14ac:dyDescent="0.25">
      <c r="A33" s="2" t="s">
        <v>180</v>
      </c>
      <c r="B33" s="2" t="s">
        <v>237</v>
      </c>
      <c r="C33" s="33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2"/>
    </row>
    <row r="34" spans="1:9" s="57" customFormat="1" x14ac:dyDescent="0.25">
      <c r="A34" s="58" t="s">
        <v>882</v>
      </c>
      <c r="B34" s="58" t="s">
        <v>883</v>
      </c>
      <c r="C34" s="50">
        <v>0</v>
      </c>
      <c r="D34" s="50">
        <v>10302.700000000001</v>
      </c>
      <c r="E34" s="50">
        <v>0</v>
      </c>
      <c r="F34" s="50">
        <v>0</v>
      </c>
      <c r="G34" s="50">
        <v>0</v>
      </c>
      <c r="H34" s="50">
        <v>0</v>
      </c>
      <c r="I34" s="58"/>
    </row>
    <row r="35" spans="1:9" x14ac:dyDescent="0.25">
      <c r="A35" s="2" t="s">
        <v>181</v>
      </c>
      <c r="B35" s="2" t="s">
        <v>238</v>
      </c>
      <c r="C35" s="36">
        <v>1300</v>
      </c>
      <c r="D35" s="50">
        <v>1393.7</v>
      </c>
      <c r="E35" s="50">
        <v>1300</v>
      </c>
      <c r="F35" s="50">
        <v>250</v>
      </c>
      <c r="G35" s="50">
        <v>400</v>
      </c>
      <c r="H35" s="50">
        <v>1300</v>
      </c>
      <c r="I35" s="2"/>
    </row>
    <row r="36" spans="1:9" x14ac:dyDescent="0.25">
      <c r="A36" s="9"/>
      <c r="B36" s="9" t="s">
        <v>935</v>
      </c>
      <c r="C36" s="10">
        <f>SUM(C29:C35)</f>
        <v>377000</v>
      </c>
      <c r="D36" s="10">
        <f t="shared" ref="D36:H36" si="3">SUM(D29:D35)</f>
        <v>381530.26</v>
      </c>
      <c r="E36" s="10">
        <f t="shared" si="3"/>
        <v>378000</v>
      </c>
      <c r="F36" s="10">
        <f t="shared" si="3"/>
        <v>188958.64</v>
      </c>
      <c r="G36" s="25">
        <f t="shared" si="3"/>
        <v>378461</v>
      </c>
      <c r="H36" s="10">
        <f t="shared" si="3"/>
        <v>428100</v>
      </c>
      <c r="I36" s="2"/>
    </row>
    <row r="37" spans="1:9" x14ac:dyDescent="0.25">
      <c r="A37" s="2" t="s">
        <v>182</v>
      </c>
      <c r="B37" s="2" t="s">
        <v>239</v>
      </c>
      <c r="C37" s="50">
        <v>4500</v>
      </c>
      <c r="D37" s="50">
        <v>10607.52</v>
      </c>
      <c r="E37" s="50">
        <v>55000</v>
      </c>
      <c r="F37" s="50">
        <v>11285</v>
      </c>
      <c r="G37" s="50">
        <v>17000</v>
      </c>
      <c r="H37" s="50">
        <v>55000</v>
      </c>
      <c r="I37" s="2"/>
    </row>
    <row r="38" spans="1:9" x14ac:dyDescent="0.25">
      <c r="A38" s="2" t="s">
        <v>183</v>
      </c>
      <c r="B38" s="2" t="s">
        <v>240</v>
      </c>
      <c r="C38" s="50">
        <v>125000</v>
      </c>
      <c r="D38" s="50">
        <v>122771.14</v>
      </c>
      <c r="E38" s="50">
        <v>135000</v>
      </c>
      <c r="F38" s="50">
        <v>65409.83</v>
      </c>
      <c r="G38" s="50">
        <v>135000</v>
      </c>
      <c r="H38" s="50">
        <v>139050</v>
      </c>
      <c r="I38" s="54"/>
    </row>
    <row r="39" spans="1:9" s="57" customFormat="1" x14ac:dyDescent="0.25">
      <c r="A39" s="58" t="s">
        <v>184</v>
      </c>
      <c r="B39" s="58" t="s">
        <v>241</v>
      </c>
      <c r="C39" s="50">
        <v>3300</v>
      </c>
      <c r="D39" s="50">
        <v>4321.4799999999996</v>
      </c>
      <c r="E39" s="50">
        <v>3700</v>
      </c>
      <c r="F39" s="50">
        <v>930.48</v>
      </c>
      <c r="G39" s="50">
        <v>3700</v>
      </c>
      <c r="H39" s="50">
        <v>3700</v>
      </c>
      <c r="I39" s="54"/>
    </row>
    <row r="40" spans="1:9" x14ac:dyDescent="0.25">
      <c r="A40" s="16" t="s">
        <v>185</v>
      </c>
      <c r="B40" s="16" t="s">
        <v>242</v>
      </c>
      <c r="C40" s="50">
        <v>100000</v>
      </c>
      <c r="D40" s="50">
        <v>113737.86</v>
      </c>
      <c r="E40" s="50">
        <v>103000</v>
      </c>
      <c r="F40" s="50">
        <v>985</v>
      </c>
      <c r="G40" s="50">
        <v>103000</v>
      </c>
      <c r="H40" s="50">
        <v>112000</v>
      </c>
      <c r="I40" s="66"/>
    </row>
    <row r="41" spans="1:9" x14ac:dyDescent="0.25">
      <c r="A41" s="16" t="s">
        <v>186</v>
      </c>
      <c r="B41" s="16" t="s">
        <v>243</v>
      </c>
      <c r="C41" s="62">
        <v>13500</v>
      </c>
      <c r="D41" s="62">
        <v>16417.91</v>
      </c>
      <c r="E41" s="62">
        <v>13500</v>
      </c>
      <c r="F41" s="62">
        <v>0</v>
      </c>
      <c r="G41" s="62">
        <v>13500</v>
      </c>
      <c r="H41" s="62">
        <v>13500</v>
      </c>
      <c r="I41" s="64"/>
    </row>
    <row r="42" spans="1:9" x14ac:dyDescent="0.25">
      <c r="A42" s="2" t="s">
        <v>187</v>
      </c>
      <c r="B42" s="2" t="s">
        <v>244</v>
      </c>
      <c r="C42" s="34">
        <v>8500</v>
      </c>
      <c r="D42" s="50">
        <v>11120</v>
      </c>
      <c r="E42" s="50">
        <v>9000</v>
      </c>
      <c r="F42" s="50">
        <v>4410</v>
      </c>
      <c r="G42" s="61">
        <v>9000</v>
      </c>
      <c r="H42" s="50">
        <v>9000</v>
      </c>
      <c r="I42" s="2"/>
    </row>
    <row r="43" spans="1:9" x14ac:dyDescent="0.25">
      <c r="A43" s="2" t="s">
        <v>188</v>
      </c>
      <c r="B43" s="2" t="s">
        <v>245</v>
      </c>
      <c r="C43" s="50">
        <v>8800</v>
      </c>
      <c r="D43" s="50">
        <v>9488</v>
      </c>
      <c r="E43" s="50">
        <v>8800</v>
      </c>
      <c r="F43" s="50">
        <v>1188</v>
      </c>
      <c r="G43" s="50">
        <v>1300</v>
      </c>
      <c r="H43" s="50">
        <v>1300</v>
      </c>
      <c r="I43" s="2"/>
    </row>
    <row r="44" spans="1:9" x14ac:dyDescent="0.25">
      <c r="A44" s="9"/>
      <c r="B44" s="9" t="s">
        <v>936</v>
      </c>
      <c r="C44" s="10">
        <f t="shared" ref="C44:H44" si="4">SUM(C37:C43)</f>
        <v>263600</v>
      </c>
      <c r="D44" s="10">
        <f t="shared" si="4"/>
        <v>288463.90999999997</v>
      </c>
      <c r="E44" s="10">
        <f t="shared" si="4"/>
        <v>328000</v>
      </c>
      <c r="F44" s="10">
        <f t="shared" si="4"/>
        <v>84208.31</v>
      </c>
      <c r="G44" s="25">
        <f t="shared" si="4"/>
        <v>282500</v>
      </c>
      <c r="H44" s="10">
        <f t="shared" si="4"/>
        <v>333550</v>
      </c>
      <c r="I44" s="2"/>
    </row>
    <row r="45" spans="1:9" x14ac:dyDescent="0.25">
      <c r="A45" s="2" t="s">
        <v>193</v>
      </c>
      <c r="B45" s="2" t="s">
        <v>251</v>
      </c>
      <c r="C45" s="50">
        <v>40000</v>
      </c>
      <c r="D45" s="50">
        <v>31263</v>
      </c>
      <c r="E45" s="50">
        <v>45000</v>
      </c>
      <c r="F45" s="50">
        <v>19150</v>
      </c>
      <c r="G45" s="50">
        <v>45000</v>
      </c>
      <c r="H45" s="50">
        <v>56000</v>
      </c>
      <c r="I45" s="64"/>
    </row>
    <row r="46" spans="1:9" s="57" customFormat="1" x14ac:dyDescent="0.25">
      <c r="A46" s="58" t="s">
        <v>880</v>
      </c>
      <c r="B46" s="58" t="s">
        <v>881</v>
      </c>
      <c r="C46" s="50">
        <v>126000</v>
      </c>
      <c r="D46" s="50">
        <v>129463.2</v>
      </c>
      <c r="E46" s="50">
        <v>0</v>
      </c>
      <c r="F46" s="50">
        <v>18</v>
      </c>
      <c r="G46" s="50">
        <v>20</v>
      </c>
      <c r="H46" s="50">
        <v>0</v>
      </c>
      <c r="I46" s="64"/>
    </row>
    <row r="47" spans="1:9" x14ac:dyDescent="0.25">
      <c r="A47" s="54" t="s">
        <v>197</v>
      </c>
      <c r="B47" s="54" t="s">
        <v>256</v>
      </c>
      <c r="C47" s="50">
        <v>475000</v>
      </c>
      <c r="D47" s="55">
        <v>525576.5</v>
      </c>
      <c r="E47" s="61">
        <v>495000</v>
      </c>
      <c r="F47" s="61">
        <v>219165.83</v>
      </c>
      <c r="G47" s="61">
        <v>495000</v>
      </c>
      <c r="H47" s="50">
        <v>525000</v>
      </c>
      <c r="I47" s="52"/>
    </row>
    <row r="48" spans="1:9" x14ac:dyDescent="0.25">
      <c r="A48" s="54" t="s">
        <v>198</v>
      </c>
      <c r="B48" s="54" t="s">
        <v>257</v>
      </c>
      <c r="C48" s="50">
        <v>30000</v>
      </c>
      <c r="D48" s="50">
        <v>41024</v>
      </c>
      <c r="E48" s="50">
        <v>30000</v>
      </c>
      <c r="F48" s="50">
        <v>23084</v>
      </c>
      <c r="G48" s="50">
        <v>33064</v>
      </c>
      <c r="H48" s="50">
        <v>33000</v>
      </c>
      <c r="I48" s="2"/>
    </row>
    <row r="49" spans="1:9" x14ac:dyDescent="0.25">
      <c r="A49" s="54" t="s">
        <v>199</v>
      </c>
      <c r="B49" s="54" t="s">
        <v>258</v>
      </c>
      <c r="C49" s="50">
        <v>28000</v>
      </c>
      <c r="D49" s="50">
        <v>41879.75</v>
      </c>
      <c r="E49" s="50">
        <v>24000</v>
      </c>
      <c r="F49" s="50">
        <v>23892</v>
      </c>
      <c r="G49" s="50">
        <v>46000</v>
      </c>
      <c r="H49" s="50">
        <v>38000</v>
      </c>
      <c r="I49" s="58"/>
    </row>
    <row r="50" spans="1:9" x14ac:dyDescent="0.25">
      <c r="A50" s="54" t="s">
        <v>200</v>
      </c>
      <c r="B50" s="54" t="s">
        <v>259</v>
      </c>
      <c r="C50" s="50">
        <v>230000</v>
      </c>
      <c r="D50" s="50">
        <v>263305.27</v>
      </c>
      <c r="E50" s="50">
        <v>240000</v>
      </c>
      <c r="F50" s="50">
        <v>105156.7</v>
      </c>
      <c r="G50" s="50">
        <v>240000</v>
      </c>
      <c r="H50" s="50">
        <v>240000</v>
      </c>
      <c r="I50" s="2"/>
    </row>
    <row r="51" spans="1:9" x14ac:dyDescent="0.25">
      <c r="A51" s="54" t="s">
        <v>201</v>
      </c>
      <c r="B51" s="54" t="s">
        <v>260</v>
      </c>
      <c r="C51" s="50">
        <v>8000</v>
      </c>
      <c r="D51" s="50">
        <v>9750</v>
      </c>
      <c r="E51" s="50">
        <v>6000</v>
      </c>
      <c r="F51" s="50">
        <v>5140</v>
      </c>
      <c r="G51" s="50">
        <v>8250</v>
      </c>
      <c r="H51" s="50">
        <v>8000</v>
      </c>
      <c r="I51" s="64"/>
    </row>
    <row r="52" spans="1:9" x14ac:dyDescent="0.25">
      <c r="A52" s="2" t="s">
        <v>191</v>
      </c>
      <c r="B52" s="2" t="s">
        <v>249</v>
      </c>
      <c r="C52" s="35">
        <v>700</v>
      </c>
      <c r="D52" s="50">
        <v>361.26</v>
      </c>
      <c r="E52" s="50">
        <v>700</v>
      </c>
      <c r="F52" s="50">
        <v>0</v>
      </c>
      <c r="G52" s="50">
        <v>0</v>
      </c>
      <c r="H52" s="50">
        <v>0</v>
      </c>
      <c r="I52" s="2"/>
    </row>
    <row r="53" spans="1:9" s="57" customFormat="1" x14ac:dyDescent="0.25">
      <c r="A53" s="58" t="s">
        <v>194</v>
      </c>
      <c r="B53" s="58" t="s">
        <v>252</v>
      </c>
      <c r="C53" s="59">
        <v>23000</v>
      </c>
      <c r="D53" s="59">
        <v>29056.01</v>
      </c>
      <c r="E53" s="59">
        <v>8000</v>
      </c>
      <c r="F53" s="59">
        <v>23292.02</v>
      </c>
      <c r="G53" s="61">
        <v>26916</v>
      </c>
      <c r="H53" s="59">
        <v>16000</v>
      </c>
      <c r="I53" s="58"/>
    </row>
    <row r="54" spans="1:9" x14ac:dyDescent="0.25">
      <c r="A54" s="2" t="s">
        <v>195</v>
      </c>
      <c r="B54" s="2" t="s">
        <v>253</v>
      </c>
      <c r="C54" s="50">
        <v>0</v>
      </c>
      <c r="D54" s="50">
        <v>0</v>
      </c>
      <c r="E54" s="50">
        <v>3000</v>
      </c>
      <c r="F54" s="50">
        <v>0</v>
      </c>
      <c r="G54" s="50">
        <v>0</v>
      </c>
      <c r="H54" s="50">
        <v>3000</v>
      </c>
      <c r="I54" s="2"/>
    </row>
    <row r="55" spans="1:9" x14ac:dyDescent="0.25">
      <c r="A55" s="2" t="s">
        <v>196</v>
      </c>
      <c r="B55" s="2" t="s">
        <v>254</v>
      </c>
      <c r="C55" s="50">
        <v>32500</v>
      </c>
      <c r="D55" s="50">
        <v>32500</v>
      </c>
      <c r="E55" s="50">
        <v>32500</v>
      </c>
      <c r="F55" s="50">
        <v>37012</v>
      </c>
      <c r="G55" s="50">
        <v>37012</v>
      </c>
      <c r="H55" s="50">
        <v>32500</v>
      </c>
      <c r="I55" s="2"/>
    </row>
    <row r="56" spans="1:9" x14ac:dyDescent="0.25">
      <c r="A56" s="2" t="s">
        <v>204</v>
      </c>
      <c r="B56" s="2" t="s">
        <v>255</v>
      </c>
      <c r="C56" s="50">
        <v>4770</v>
      </c>
      <c r="D56" s="50">
        <v>8670</v>
      </c>
      <c r="E56" s="50">
        <v>4500</v>
      </c>
      <c r="F56" s="50">
        <v>2870</v>
      </c>
      <c r="G56" s="50">
        <v>9260</v>
      </c>
      <c r="H56" s="50">
        <v>4500</v>
      </c>
      <c r="I56" s="2"/>
    </row>
    <row r="57" spans="1:9" s="57" customFormat="1" x14ac:dyDescent="0.25">
      <c r="A57" s="58" t="s">
        <v>214</v>
      </c>
      <c r="B57" s="58" t="s">
        <v>274</v>
      </c>
      <c r="C57" s="50">
        <v>0</v>
      </c>
      <c r="D57" s="50">
        <v>0</v>
      </c>
      <c r="E57" s="50">
        <v>0</v>
      </c>
      <c r="F57" s="50">
        <v>8</v>
      </c>
      <c r="G57" s="50">
        <v>6</v>
      </c>
      <c r="H57" s="50">
        <v>0</v>
      </c>
      <c r="I57" s="58"/>
    </row>
    <row r="58" spans="1:9" x14ac:dyDescent="0.25">
      <c r="A58" s="2" t="s">
        <v>189</v>
      </c>
      <c r="B58" s="2" t="s">
        <v>247</v>
      </c>
      <c r="C58" s="50">
        <v>0</v>
      </c>
      <c r="D58" s="59">
        <v>0</v>
      </c>
      <c r="E58" s="59">
        <v>0</v>
      </c>
      <c r="F58" s="59">
        <v>24</v>
      </c>
      <c r="G58" s="61">
        <v>24</v>
      </c>
      <c r="H58" s="59">
        <v>0</v>
      </c>
      <c r="I58" s="2"/>
    </row>
    <row r="59" spans="1:9" x14ac:dyDescent="0.25">
      <c r="A59" s="2" t="s">
        <v>215</v>
      </c>
      <c r="B59" s="2" t="s">
        <v>246</v>
      </c>
      <c r="C59" s="50">
        <v>200</v>
      </c>
      <c r="D59" s="59">
        <v>248.57</v>
      </c>
      <c r="E59" s="59">
        <v>200</v>
      </c>
      <c r="F59" s="59">
        <v>382.57</v>
      </c>
      <c r="G59" s="61">
        <v>382</v>
      </c>
      <c r="H59" s="59">
        <v>200</v>
      </c>
      <c r="I59" s="2"/>
    </row>
    <row r="60" spans="1:9" s="57" customFormat="1" x14ac:dyDescent="0.25">
      <c r="A60" s="58" t="s">
        <v>873</v>
      </c>
      <c r="B60" s="58" t="s">
        <v>874</v>
      </c>
      <c r="C60" s="50">
        <v>6300</v>
      </c>
      <c r="D60" s="50">
        <v>1775982.36</v>
      </c>
      <c r="E60" s="50">
        <v>0</v>
      </c>
      <c r="F60" s="50">
        <v>20</v>
      </c>
      <c r="G60" s="61">
        <v>20</v>
      </c>
      <c r="H60" s="50">
        <v>0</v>
      </c>
      <c r="I60" s="58"/>
    </row>
    <row r="61" spans="1:9" x14ac:dyDescent="0.25">
      <c r="A61" s="2" t="s">
        <v>192</v>
      </c>
      <c r="B61" s="2" t="s">
        <v>250</v>
      </c>
      <c r="C61" s="61">
        <v>774341</v>
      </c>
      <c r="D61" s="59">
        <v>1252662.5900000001</v>
      </c>
      <c r="E61" s="59">
        <v>800000</v>
      </c>
      <c r="F61" s="59">
        <v>865920.58</v>
      </c>
      <c r="G61" s="61">
        <v>923409</v>
      </c>
      <c r="H61" s="61">
        <v>910000</v>
      </c>
      <c r="I61" s="2"/>
    </row>
    <row r="62" spans="1:9" x14ac:dyDescent="0.25">
      <c r="A62" s="2" t="s">
        <v>190</v>
      </c>
      <c r="B62" s="2" t="s">
        <v>248</v>
      </c>
      <c r="C62" s="50">
        <v>625000</v>
      </c>
      <c r="D62" s="50">
        <v>782847.54</v>
      </c>
      <c r="E62" s="50">
        <v>425000</v>
      </c>
      <c r="F62" s="50">
        <v>327432.2</v>
      </c>
      <c r="G62" s="50">
        <v>540000</v>
      </c>
      <c r="H62" s="50">
        <v>350000</v>
      </c>
      <c r="I62" s="66"/>
    </row>
    <row r="63" spans="1:9" s="57" customFormat="1" x14ac:dyDescent="0.25">
      <c r="A63" s="58" t="s">
        <v>878</v>
      </c>
      <c r="B63" s="58" t="s">
        <v>879</v>
      </c>
      <c r="C63" s="50">
        <v>45028</v>
      </c>
      <c r="D63" s="50">
        <v>45027.5</v>
      </c>
      <c r="E63" s="50">
        <v>0</v>
      </c>
      <c r="F63" s="50">
        <v>0</v>
      </c>
      <c r="G63" s="50">
        <v>0</v>
      </c>
      <c r="H63" s="50">
        <v>0</v>
      </c>
      <c r="I63" s="66"/>
    </row>
    <row r="64" spans="1:9" x14ac:dyDescent="0.25">
      <c r="A64" s="9"/>
      <c r="B64" s="9" t="s">
        <v>937</v>
      </c>
      <c r="C64" s="10">
        <f t="shared" ref="C64:H64" si="5">SUM(C45:C63)</f>
        <v>2448839</v>
      </c>
      <c r="D64" s="10">
        <f t="shared" si="5"/>
        <v>4969617.55</v>
      </c>
      <c r="E64" s="10">
        <f t="shared" si="5"/>
        <v>2113900</v>
      </c>
      <c r="F64" s="10">
        <f t="shared" si="5"/>
        <v>1652567.9</v>
      </c>
      <c r="G64" s="25">
        <f t="shared" si="5"/>
        <v>2404363</v>
      </c>
      <c r="H64" s="10">
        <f t="shared" si="5"/>
        <v>2216200</v>
      </c>
      <c r="I64" s="2"/>
    </row>
    <row r="65" spans="1:9" s="57" customFormat="1" x14ac:dyDescent="0.25">
      <c r="A65" s="26" t="s">
        <v>203</v>
      </c>
      <c r="B65" s="26" t="s">
        <v>202</v>
      </c>
      <c r="C65" s="18">
        <v>251522</v>
      </c>
      <c r="D65" s="18">
        <v>25011.99</v>
      </c>
      <c r="E65" s="18">
        <v>0</v>
      </c>
      <c r="F65" s="18">
        <v>1500</v>
      </c>
      <c r="G65" s="29">
        <v>2655</v>
      </c>
      <c r="H65" s="18">
        <v>0</v>
      </c>
      <c r="I65" s="58"/>
    </row>
    <row r="66" spans="1:9" s="57" customFormat="1" x14ac:dyDescent="0.25">
      <c r="A66" s="9"/>
      <c r="B66" s="9" t="s">
        <v>938</v>
      </c>
      <c r="C66" s="10">
        <f>SUM(C65)</f>
        <v>251522</v>
      </c>
      <c r="D66" s="10">
        <f t="shared" ref="D66:H66" si="6">SUM(D65)</f>
        <v>25011.99</v>
      </c>
      <c r="E66" s="10">
        <f t="shared" si="6"/>
        <v>0</v>
      </c>
      <c r="F66" s="10">
        <f t="shared" si="6"/>
        <v>1500</v>
      </c>
      <c r="G66" s="25">
        <f t="shared" si="6"/>
        <v>2655</v>
      </c>
      <c r="H66" s="10">
        <f t="shared" si="6"/>
        <v>0</v>
      </c>
      <c r="I66" s="58"/>
    </row>
    <row r="67" spans="1:9" x14ac:dyDescent="0.25">
      <c r="A67" s="2" t="s">
        <v>205</v>
      </c>
      <c r="B67" s="2" t="s">
        <v>261</v>
      </c>
      <c r="C67" s="50">
        <v>13000</v>
      </c>
      <c r="D67" s="61">
        <v>13000</v>
      </c>
      <c r="E67" s="55">
        <v>13000</v>
      </c>
      <c r="F67" s="55">
        <v>0</v>
      </c>
      <c r="G67" s="61">
        <v>13000</v>
      </c>
      <c r="H67" s="50">
        <v>13000</v>
      </c>
      <c r="I67" s="2"/>
    </row>
    <row r="68" spans="1:9" s="57" customFormat="1" hidden="1" x14ac:dyDescent="0.25">
      <c r="A68" s="58" t="s">
        <v>210</v>
      </c>
      <c r="B68" s="58" t="s">
        <v>887</v>
      </c>
      <c r="C68" s="50">
        <v>0</v>
      </c>
      <c r="D68" s="61">
        <v>0</v>
      </c>
      <c r="E68" s="61">
        <v>0</v>
      </c>
      <c r="F68" s="61">
        <v>0</v>
      </c>
      <c r="G68" s="61">
        <v>0</v>
      </c>
      <c r="H68" s="50">
        <v>0</v>
      </c>
      <c r="I68" s="58"/>
    </row>
    <row r="69" spans="1:9" x14ac:dyDescent="0.25">
      <c r="A69" s="16" t="s">
        <v>875</v>
      </c>
      <c r="B69" s="16" t="s">
        <v>263</v>
      </c>
      <c r="C69" s="61">
        <v>301000</v>
      </c>
      <c r="D69" s="61">
        <v>301000</v>
      </c>
      <c r="E69" s="61">
        <v>341078</v>
      </c>
      <c r="F69" s="61">
        <f>142115.85</f>
        <v>142115.85</v>
      </c>
      <c r="G69" s="61">
        <v>327421</v>
      </c>
      <c r="H69" s="61">
        <v>353696</v>
      </c>
      <c r="I69" s="1"/>
    </row>
    <row r="70" spans="1:9" s="57" customFormat="1" x14ac:dyDescent="0.25">
      <c r="A70" s="54" t="s">
        <v>876</v>
      </c>
      <c r="B70" s="54" t="s">
        <v>264</v>
      </c>
      <c r="C70" s="61">
        <v>0</v>
      </c>
      <c r="D70" s="61">
        <v>0</v>
      </c>
      <c r="E70" s="61">
        <v>89005</v>
      </c>
      <c r="F70" s="61">
        <f>37085.4+7417.08</f>
        <v>44502.48</v>
      </c>
      <c r="G70" s="61">
        <v>89005</v>
      </c>
      <c r="H70" s="61">
        <v>89005</v>
      </c>
      <c r="I70" s="1"/>
    </row>
    <row r="71" spans="1:9" x14ac:dyDescent="0.25">
      <c r="A71" s="2" t="s">
        <v>877</v>
      </c>
      <c r="B71" s="2" t="s">
        <v>265</v>
      </c>
      <c r="C71" s="50">
        <v>7000</v>
      </c>
      <c r="D71" s="37">
        <v>7000</v>
      </c>
      <c r="E71" s="37">
        <v>7000</v>
      </c>
      <c r="F71" s="37">
        <v>0</v>
      </c>
      <c r="G71" s="50">
        <v>7000</v>
      </c>
      <c r="H71" s="50">
        <v>7000</v>
      </c>
      <c r="I71" s="2"/>
    </row>
    <row r="72" spans="1:9" x14ac:dyDescent="0.25">
      <c r="A72" s="2" t="s">
        <v>886</v>
      </c>
      <c r="B72" s="2" t="s">
        <v>262</v>
      </c>
      <c r="C72" s="50">
        <v>97750</v>
      </c>
      <c r="D72" s="50">
        <v>97750</v>
      </c>
      <c r="E72" s="50">
        <v>97750</v>
      </c>
      <c r="F72" s="50">
        <v>77298.149999999994</v>
      </c>
      <c r="G72" s="50">
        <v>97750</v>
      </c>
      <c r="H72" s="50">
        <v>97750</v>
      </c>
      <c r="I72" s="2"/>
    </row>
    <row r="73" spans="1:9" s="57" customFormat="1" hidden="1" x14ac:dyDescent="0.25">
      <c r="A73" s="58" t="s">
        <v>207</v>
      </c>
      <c r="B73" s="58" t="s">
        <v>266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8"/>
    </row>
    <row r="74" spans="1:9" s="57" customFormat="1" hidden="1" x14ac:dyDescent="0.25">
      <c r="A74" s="58" t="s">
        <v>208</v>
      </c>
      <c r="B74" s="58" t="s">
        <v>267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8"/>
    </row>
    <row r="75" spans="1:9" x14ac:dyDescent="0.25">
      <c r="A75" s="2" t="s">
        <v>209</v>
      </c>
      <c r="B75" s="2" t="s">
        <v>268</v>
      </c>
      <c r="C75" s="50">
        <v>882933</v>
      </c>
      <c r="D75" s="50">
        <v>882933</v>
      </c>
      <c r="E75" s="50">
        <v>953568</v>
      </c>
      <c r="F75" s="50">
        <v>476784</v>
      </c>
      <c r="G75" s="50">
        <v>953568</v>
      </c>
      <c r="H75" s="50">
        <v>971568</v>
      </c>
      <c r="I75" s="54"/>
    </row>
    <row r="76" spans="1:9" x14ac:dyDescent="0.25">
      <c r="A76" s="2" t="s">
        <v>888</v>
      </c>
      <c r="B76" s="2" t="s">
        <v>269</v>
      </c>
      <c r="C76" s="50">
        <v>421538</v>
      </c>
      <c r="D76" s="50">
        <v>421538</v>
      </c>
      <c r="E76" s="50">
        <v>525169</v>
      </c>
      <c r="F76" s="50">
        <v>262584.48</v>
      </c>
      <c r="G76" s="50">
        <v>525169</v>
      </c>
      <c r="H76" s="50">
        <v>525169</v>
      </c>
      <c r="I76" s="54"/>
    </row>
    <row r="77" spans="1:9" x14ac:dyDescent="0.25">
      <c r="A77" s="2" t="s">
        <v>212</v>
      </c>
      <c r="B77" s="2" t="s">
        <v>271</v>
      </c>
      <c r="C77" s="61">
        <v>765131</v>
      </c>
      <c r="D77" s="61">
        <v>765131</v>
      </c>
      <c r="E77" s="61">
        <v>801857</v>
      </c>
      <c r="F77" s="61">
        <v>400928.52</v>
      </c>
      <c r="G77" s="61">
        <v>801857</v>
      </c>
      <c r="H77" s="61">
        <v>801857</v>
      </c>
      <c r="I77" s="54"/>
    </row>
    <row r="78" spans="1:9" x14ac:dyDescent="0.25">
      <c r="A78" s="2" t="s">
        <v>889</v>
      </c>
      <c r="B78" s="2" t="s">
        <v>272</v>
      </c>
      <c r="C78" s="50">
        <v>223805</v>
      </c>
      <c r="D78" s="50">
        <v>223805</v>
      </c>
      <c r="E78" s="50">
        <v>292000</v>
      </c>
      <c r="F78" s="50">
        <v>145999.98000000001</v>
      </c>
      <c r="G78" s="50">
        <v>292000</v>
      </c>
      <c r="H78" s="50">
        <v>292000</v>
      </c>
      <c r="I78" s="54"/>
    </row>
    <row r="79" spans="1:9" x14ac:dyDescent="0.25">
      <c r="A79" s="2" t="s">
        <v>211</v>
      </c>
      <c r="B79" s="2" t="s">
        <v>270</v>
      </c>
      <c r="C79" s="50">
        <v>228668</v>
      </c>
      <c r="D79" s="50">
        <v>228668</v>
      </c>
      <c r="E79" s="50">
        <v>228668</v>
      </c>
      <c r="F79" s="50">
        <v>114334.02</v>
      </c>
      <c r="G79" s="50">
        <v>228668</v>
      </c>
      <c r="H79" s="50">
        <v>228668</v>
      </c>
      <c r="I79" s="50"/>
    </row>
    <row r="80" spans="1:9" x14ac:dyDescent="0.25">
      <c r="A80" s="2" t="s">
        <v>213</v>
      </c>
      <c r="B80" s="2" t="s">
        <v>273</v>
      </c>
      <c r="C80" s="61">
        <v>45000</v>
      </c>
      <c r="D80" s="61">
        <v>45000</v>
      </c>
      <c r="E80" s="61">
        <v>57500</v>
      </c>
      <c r="F80" s="61">
        <v>28749.78</v>
      </c>
      <c r="G80" s="61">
        <v>57500</v>
      </c>
      <c r="H80" s="61">
        <v>0</v>
      </c>
      <c r="I80" s="2"/>
    </row>
    <row r="81" spans="1:11" x14ac:dyDescent="0.25">
      <c r="A81" s="67" t="s">
        <v>206</v>
      </c>
      <c r="B81" s="67" t="s">
        <v>919</v>
      </c>
      <c r="C81" s="50">
        <v>30000</v>
      </c>
      <c r="D81" s="62">
        <v>30000</v>
      </c>
      <c r="E81" s="62">
        <v>30000</v>
      </c>
      <c r="F81" s="62">
        <v>0</v>
      </c>
      <c r="G81" s="62">
        <v>30000</v>
      </c>
      <c r="H81" s="50">
        <v>31000</v>
      </c>
      <c r="I81" s="67"/>
    </row>
    <row r="82" spans="1:11" ht="15.75" thickBot="1" x14ac:dyDescent="0.3">
      <c r="A82" s="11"/>
      <c r="B82" s="11" t="s">
        <v>33</v>
      </c>
      <c r="C82" s="12">
        <f>SUM(C67:C81)</f>
        <v>3015825</v>
      </c>
      <c r="D82" s="12">
        <f t="shared" ref="D82:H82" si="7">SUM(D67:D81)</f>
        <v>3015825</v>
      </c>
      <c r="E82" s="12">
        <f t="shared" si="7"/>
        <v>3436595</v>
      </c>
      <c r="F82" s="12">
        <f t="shared" si="7"/>
        <v>1693297.26</v>
      </c>
      <c r="G82" s="114">
        <f t="shared" si="7"/>
        <v>3422938</v>
      </c>
      <c r="H82" s="12">
        <f t="shared" si="7"/>
        <v>3410713</v>
      </c>
      <c r="I82" s="2"/>
    </row>
    <row r="83" spans="1:11" ht="16.5" thickTop="1" thickBot="1" x14ac:dyDescent="0.3">
      <c r="A83" s="4"/>
      <c r="B83" s="4" t="s">
        <v>34</v>
      </c>
      <c r="C83" s="6">
        <f t="shared" ref="C83:H83" si="8">SUM(C8:C82)/2</f>
        <v>22908881</v>
      </c>
      <c r="D83" s="6">
        <f t="shared" si="8"/>
        <v>26403800.220000006</v>
      </c>
      <c r="E83" s="6">
        <f t="shared" si="8"/>
        <v>22473103</v>
      </c>
      <c r="F83" s="6">
        <f t="shared" si="8"/>
        <v>16736634.98</v>
      </c>
      <c r="G83" s="71">
        <f t="shared" si="8"/>
        <v>24308556</v>
      </c>
      <c r="H83" s="6">
        <f t="shared" si="8"/>
        <v>23738914</v>
      </c>
      <c r="I83" s="2"/>
      <c r="J83" s="60"/>
    </row>
    <row r="84" spans="1:11" ht="15.75" thickTop="1" x14ac:dyDescent="0.25"/>
    <row r="87" spans="1:11" x14ac:dyDescent="0.25">
      <c r="K87" s="7"/>
    </row>
    <row r="89" spans="1:11" x14ac:dyDescent="0.25">
      <c r="A89" s="15"/>
    </row>
  </sheetData>
  <mergeCells count="3">
    <mergeCell ref="A1:H1"/>
    <mergeCell ref="A2:H2"/>
    <mergeCell ref="A3:H3"/>
  </mergeCells>
  <pageMargins left="0.7" right="0.5" top="0.5" bottom="0.5" header="0.3" footer="0.3"/>
  <pageSetup scale="74" orientation="portrait" r:id="rId1"/>
  <rowBreaks count="1" manualBreakCount="1">
    <brk id="66" max="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O139"/>
  <sheetViews>
    <sheetView topLeftCell="A25" zoomScaleNormal="100" workbookViewId="0">
      <selection activeCell="G31" sqref="G31"/>
    </sheetView>
  </sheetViews>
  <sheetFormatPr defaultRowHeight="15" x14ac:dyDescent="0.25"/>
  <cols>
    <col min="1" max="1" width="13" customWidth="1"/>
    <col min="2" max="2" width="31.28515625" customWidth="1"/>
    <col min="3" max="3" width="9.140625" bestFit="1" customWidth="1"/>
    <col min="4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69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</row>
    <row r="8" spans="1:8" ht="15.75" thickTop="1" x14ac:dyDescent="0.25">
      <c r="A8" s="3" t="s">
        <v>755</v>
      </c>
      <c r="B8" s="3" t="s">
        <v>283</v>
      </c>
      <c r="C8" s="8">
        <v>614032</v>
      </c>
      <c r="D8" s="8">
        <v>544656.04</v>
      </c>
      <c r="E8" s="8">
        <v>666903</v>
      </c>
      <c r="F8" s="8">
        <v>287454.25</v>
      </c>
      <c r="G8" s="8">
        <v>631939</v>
      </c>
      <c r="H8" s="8">
        <v>723669</v>
      </c>
    </row>
    <row r="9" spans="1:8" x14ac:dyDescent="0.25">
      <c r="A9" s="2" t="s">
        <v>756</v>
      </c>
      <c r="B9" s="2" t="s">
        <v>284</v>
      </c>
      <c r="C9" s="18">
        <v>24000</v>
      </c>
      <c r="D9" s="18">
        <v>14455.51</v>
      </c>
      <c r="E9" s="18">
        <v>24000</v>
      </c>
      <c r="F9" s="18">
        <v>4474.63</v>
      </c>
      <c r="G9" s="18">
        <v>24000</v>
      </c>
      <c r="H9" s="18">
        <v>24000</v>
      </c>
    </row>
    <row r="10" spans="1:8" s="57" customFormat="1" x14ac:dyDescent="0.25">
      <c r="A10" s="58" t="s">
        <v>757</v>
      </c>
      <c r="B10" s="58" t="s">
        <v>436</v>
      </c>
      <c r="C10" s="18">
        <v>16650</v>
      </c>
      <c r="D10" s="18">
        <v>16337.97</v>
      </c>
      <c r="E10" s="18">
        <v>16650</v>
      </c>
      <c r="F10" s="18">
        <v>8835.31</v>
      </c>
      <c r="G10" s="18">
        <v>16650</v>
      </c>
      <c r="H10" s="18">
        <v>16650</v>
      </c>
    </row>
    <row r="11" spans="1:8" x14ac:dyDescent="0.25">
      <c r="A11" s="2" t="s">
        <v>763</v>
      </c>
      <c r="B11" s="2" t="s">
        <v>290</v>
      </c>
      <c r="C11" s="30">
        <v>6208</v>
      </c>
      <c r="D11" s="59">
        <v>6993.56</v>
      </c>
      <c r="E11" s="59">
        <v>4860</v>
      </c>
      <c r="F11" s="59">
        <v>5299.83</v>
      </c>
      <c r="G11" s="59">
        <v>8470</v>
      </c>
      <c r="H11" s="59">
        <v>4960</v>
      </c>
    </row>
    <row r="12" spans="1:8" x14ac:dyDescent="0.25">
      <c r="A12" s="2" t="s">
        <v>758</v>
      </c>
      <c r="B12" s="2" t="s">
        <v>285</v>
      </c>
      <c r="C12" s="30">
        <v>3180</v>
      </c>
      <c r="D12" s="5">
        <v>3180</v>
      </c>
      <c r="E12" s="59">
        <v>3060</v>
      </c>
      <c r="F12" s="59">
        <v>2820</v>
      </c>
      <c r="G12" s="59">
        <v>2820</v>
      </c>
      <c r="H12" s="59">
        <v>3300</v>
      </c>
    </row>
    <row r="13" spans="1:8" x14ac:dyDescent="0.25">
      <c r="A13" s="2" t="s">
        <v>759</v>
      </c>
      <c r="B13" s="2" t="s">
        <v>286</v>
      </c>
      <c r="C13" s="30">
        <v>83234</v>
      </c>
      <c r="D13" s="5">
        <v>74255.600000000006</v>
      </c>
      <c r="E13" s="59">
        <v>93474</v>
      </c>
      <c r="F13" s="59">
        <v>37758.29</v>
      </c>
      <c r="G13" s="59">
        <v>83834</v>
      </c>
      <c r="H13" s="59">
        <v>99511</v>
      </c>
    </row>
    <row r="14" spans="1:8" x14ac:dyDescent="0.25">
      <c r="A14" s="2" t="s">
        <v>760</v>
      </c>
      <c r="B14" s="2" t="s">
        <v>287</v>
      </c>
      <c r="C14" s="30">
        <v>47175</v>
      </c>
      <c r="D14" s="5">
        <v>41955.45</v>
      </c>
      <c r="E14" s="59">
        <v>55101</v>
      </c>
      <c r="F14" s="59">
        <v>21901.9</v>
      </c>
      <c r="G14" s="59">
        <v>50334</v>
      </c>
      <c r="H14" s="59">
        <v>59470</v>
      </c>
    </row>
    <row r="15" spans="1:8" x14ac:dyDescent="0.25">
      <c r="A15" s="2" t="s">
        <v>762</v>
      </c>
      <c r="B15" s="2" t="s">
        <v>289</v>
      </c>
      <c r="C15" s="30">
        <v>25364</v>
      </c>
      <c r="D15" s="59">
        <v>23117.07</v>
      </c>
      <c r="E15" s="59">
        <v>21218</v>
      </c>
      <c r="F15" s="59">
        <v>9683.98</v>
      </c>
      <c r="G15" s="59">
        <v>20477</v>
      </c>
      <c r="H15" s="59">
        <v>14770</v>
      </c>
    </row>
    <row r="16" spans="1:8" x14ac:dyDescent="0.25">
      <c r="A16" s="2" t="s">
        <v>761</v>
      </c>
      <c r="B16" s="2" t="s">
        <v>288</v>
      </c>
      <c r="C16" s="30">
        <v>120070</v>
      </c>
      <c r="D16" s="5">
        <v>106383.62</v>
      </c>
      <c r="E16" s="59">
        <v>151235</v>
      </c>
      <c r="F16" s="59">
        <v>100750.54</v>
      </c>
      <c r="G16" s="59">
        <v>151235</v>
      </c>
      <c r="H16" s="59">
        <v>176607</v>
      </c>
    </row>
    <row r="17" spans="1:15" x14ac:dyDescent="0.25">
      <c r="A17" s="2" t="s">
        <v>799</v>
      </c>
      <c r="B17" s="2" t="s">
        <v>320</v>
      </c>
      <c r="C17" s="30">
        <v>4813</v>
      </c>
      <c r="D17" s="5">
        <v>4825.96</v>
      </c>
      <c r="E17" s="5">
        <v>4800</v>
      </c>
      <c r="F17" s="5">
        <v>2294.83</v>
      </c>
      <c r="G17" s="5">
        <v>4800</v>
      </c>
      <c r="H17" s="59">
        <v>4800</v>
      </c>
    </row>
    <row r="18" spans="1:15" x14ac:dyDescent="0.25">
      <c r="A18" s="9"/>
      <c r="B18" s="9" t="s">
        <v>89</v>
      </c>
      <c r="C18" s="10">
        <f>SUM(C8:C17)</f>
        <v>944726</v>
      </c>
      <c r="D18" s="10">
        <f t="shared" ref="D18:H18" si="0">SUM(D8:D17)</f>
        <v>836160.77999999991</v>
      </c>
      <c r="E18" s="10">
        <f t="shared" si="0"/>
        <v>1041301</v>
      </c>
      <c r="F18" s="10">
        <f t="shared" si="0"/>
        <v>481273.56</v>
      </c>
      <c r="G18" s="10">
        <f t="shared" si="0"/>
        <v>994559</v>
      </c>
      <c r="H18" s="10">
        <f t="shared" si="0"/>
        <v>1127737</v>
      </c>
    </row>
    <row r="19" spans="1:15" s="57" customFormat="1" x14ac:dyDescent="0.25">
      <c r="A19" s="26" t="s">
        <v>904</v>
      </c>
      <c r="B19" s="26" t="s">
        <v>892</v>
      </c>
      <c r="C19" s="18">
        <v>0</v>
      </c>
      <c r="D19" s="18">
        <v>0</v>
      </c>
      <c r="E19" s="18">
        <v>0</v>
      </c>
      <c r="F19" s="18">
        <v>-93.7</v>
      </c>
      <c r="G19" s="18">
        <v>0</v>
      </c>
      <c r="H19" s="18">
        <v>0</v>
      </c>
    </row>
    <row r="20" spans="1:15" x14ac:dyDescent="0.25">
      <c r="A20" s="2" t="s">
        <v>764</v>
      </c>
      <c r="B20" s="2" t="s">
        <v>292</v>
      </c>
      <c r="C20" s="30">
        <v>1100</v>
      </c>
      <c r="D20" s="59">
        <v>1330.61</v>
      </c>
      <c r="E20" s="59">
        <v>1500</v>
      </c>
      <c r="F20" s="59">
        <v>1251.3800000000001</v>
      </c>
      <c r="G20" s="59">
        <v>1500</v>
      </c>
      <c r="H20" s="59">
        <v>1700</v>
      </c>
    </row>
    <row r="21" spans="1:15" x14ac:dyDescent="0.25">
      <c r="A21" s="2" t="s">
        <v>765</v>
      </c>
      <c r="B21" s="2" t="s">
        <v>294</v>
      </c>
      <c r="C21" s="59">
        <v>300</v>
      </c>
      <c r="D21" s="59">
        <v>267.57</v>
      </c>
      <c r="E21" s="59">
        <v>350</v>
      </c>
      <c r="F21" s="59">
        <v>348.45</v>
      </c>
      <c r="G21" s="59">
        <v>350</v>
      </c>
      <c r="H21" s="59">
        <v>500</v>
      </c>
    </row>
    <row r="22" spans="1:15" x14ac:dyDescent="0.25">
      <c r="A22" s="2" t="s">
        <v>766</v>
      </c>
      <c r="B22" s="2" t="s">
        <v>767</v>
      </c>
      <c r="C22" s="30">
        <v>2000</v>
      </c>
      <c r="D22" s="59">
        <v>0</v>
      </c>
      <c r="E22" s="59">
        <v>6500</v>
      </c>
      <c r="F22" s="59">
        <v>1812.62</v>
      </c>
      <c r="G22" s="59">
        <v>6500</v>
      </c>
      <c r="H22" s="59">
        <v>6500</v>
      </c>
    </row>
    <row r="23" spans="1:15" x14ac:dyDescent="0.25">
      <c r="A23" s="2" t="s">
        <v>768</v>
      </c>
      <c r="B23" s="2" t="s">
        <v>512</v>
      </c>
      <c r="C23" s="30">
        <v>2000</v>
      </c>
      <c r="D23" s="5">
        <v>1793.34</v>
      </c>
      <c r="E23" s="5">
        <v>2500</v>
      </c>
      <c r="F23" s="5">
        <v>1445.86</v>
      </c>
      <c r="G23" s="5">
        <v>2400</v>
      </c>
      <c r="H23" s="59">
        <v>2500</v>
      </c>
    </row>
    <row r="24" spans="1:15" x14ac:dyDescent="0.25">
      <c r="A24" s="2" t="s">
        <v>769</v>
      </c>
      <c r="B24" s="2" t="s">
        <v>514</v>
      </c>
      <c r="C24" s="61">
        <v>3000</v>
      </c>
      <c r="D24" s="59">
        <v>4785.99</v>
      </c>
      <c r="E24" s="53">
        <v>3000</v>
      </c>
      <c r="F24" s="5">
        <v>2752.11</v>
      </c>
      <c r="G24" s="5">
        <v>3000</v>
      </c>
      <c r="H24" s="61">
        <v>5000</v>
      </c>
    </row>
    <row r="25" spans="1:15" x14ac:dyDescent="0.25">
      <c r="A25" s="2" t="s">
        <v>770</v>
      </c>
      <c r="B25" s="2" t="s">
        <v>387</v>
      </c>
      <c r="C25" s="61">
        <v>24000</v>
      </c>
      <c r="D25" s="61">
        <v>24743.65</v>
      </c>
      <c r="E25" s="61">
        <v>25000</v>
      </c>
      <c r="F25" s="61">
        <v>4097.1099999999997</v>
      </c>
      <c r="G25" s="61">
        <v>15000</v>
      </c>
      <c r="H25" s="61">
        <v>25000</v>
      </c>
    </row>
    <row r="26" spans="1:15" x14ac:dyDescent="0.25">
      <c r="A26" s="54" t="s">
        <v>771</v>
      </c>
      <c r="B26" s="54" t="s">
        <v>589</v>
      </c>
      <c r="C26" s="61">
        <v>5000</v>
      </c>
      <c r="D26" s="61">
        <v>6529.17</v>
      </c>
      <c r="E26" s="61">
        <v>5000</v>
      </c>
      <c r="F26" s="61">
        <v>688.73</v>
      </c>
      <c r="G26" s="61">
        <v>5000</v>
      </c>
      <c r="H26" s="61">
        <v>5000</v>
      </c>
      <c r="I26" s="13"/>
      <c r="J26" s="13"/>
      <c r="K26" s="13"/>
      <c r="L26" s="13"/>
      <c r="M26" s="13"/>
      <c r="N26" s="13"/>
      <c r="O26" s="13"/>
    </row>
    <row r="27" spans="1:15" x14ac:dyDescent="0.25">
      <c r="A27" s="54" t="s">
        <v>772</v>
      </c>
      <c r="B27" s="54" t="s">
        <v>389</v>
      </c>
      <c r="C27" s="61">
        <v>3000</v>
      </c>
      <c r="D27" s="61">
        <v>1947.74</v>
      </c>
      <c r="E27" s="61">
        <v>3000</v>
      </c>
      <c r="F27" s="61">
        <v>2908.1</v>
      </c>
      <c r="G27" s="61">
        <v>3000</v>
      </c>
      <c r="H27" s="61">
        <v>5000</v>
      </c>
      <c r="I27" s="13"/>
      <c r="J27" s="13"/>
      <c r="K27" s="13"/>
      <c r="L27" s="13"/>
      <c r="M27" s="13"/>
      <c r="N27" s="13"/>
      <c r="O27" s="13"/>
    </row>
    <row r="28" spans="1:15" x14ac:dyDescent="0.25">
      <c r="A28" s="2" t="s">
        <v>773</v>
      </c>
      <c r="B28" s="2" t="s">
        <v>774</v>
      </c>
      <c r="C28" s="30">
        <v>72000</v>
      </c>
      <c r="D28" s="5">
        <v>75363.39</v>
      </c>
      <c r="E28" s="59">
        <v>75000</v>
      </c>
      <c r="F28" s="59">
        <v>44374.41</v>
      </c>
      <c r="G28" s="59">
        <v>75000</v>
      </c>
      <c r="H28" s="59">
        <v>80000</v>
      </c>
    </row>
    <row r="29" spans="1:15" x14ac:dyDescent="0.25">
      <c r="A29" s="2" t="s">
        <v>775</v>
      </c>
      <c r="B29" s="2" t="s">
        <v>776</v>
      </c>
      <c r="C29" s="61">
        <v>7500</v>
      </c>
      <c r="D29" s="61">
        <v>4340.72</v>
      </c>
      <c r="E29" s="61">
        <v>7500</v>
      </c>
      <c r="F29" s="61">
        <v>184.83</v>
      </c>
      <c r="G29" s="61">
        <v>7500</v>
      </c>
      <c r="H29" s="61">
        <v>8000</v>
      </c>
    </row>
    <row r="30" spans="1:15" x14ac:dyDescent="0.25">
      <c r="A30" s="2" t="s">
        <v>777</v>
      </c>
      <c r="B30" s="2" t="s">
        <v>778</v>
      </c>
      <c r="C30" s="30">
        <v>1000</v>
      </c>
      <c r="D30" s="59">
        <v>586.86</v>
      </c>
      <c r="E30" s="59">
        <v>1000</v>
      </c>
      <c r="F30" s="59">
        <v>407.09</v>
      </c>
      <c r="G30" s="59">
        <v>1000</v>
      </c>
      <c r="H30" s="59">
        <v>2000</v>
      </c>
    </row>
    <row r="31" spans="1:15" x14ac:dyDescent="0.25">
      <c r="A31" s="2" t="s">
        <v>779</v>
      </c>
      <c r="B31" s="2" t="s">
        <v>780</v>
      </c>
      <c r="C31" s="30">
        <v>4500</v>
      </c>
      <c r="D31" s="59">
        <v>4949.3500000000004</v>
      </c>
      <c r="E31" s="59">
        <v>4500</v>
      </c>
      <c r="F31" s="59">
        <v>2951.24</v>
      </c>
      <c r="G31" s="61">
        <v>45000</v>
      </c>
      <c r="H31" s="59">
        <v>5000</v>
      </c>
    </row>
    <row r="32" spans="1:15" x14ac:dyDescent="0.25">
      <c r="A32" s="54" t="s">
        <v>781</v>
      </c>
      <c r="B32" s="54" t="s">
        <v>782</v>
      </c>
      <c r="C32" s="61">
        <v>120000</v>
      </c>
      <c r="D32" s="61">
        <v>129279.59</v>
      </c>
      <c r="E32" s="61">
        <v>120000</v>
      </c>
      <c r="F32" s="61">
        <v>29367.18</v>
      </c>
      <c r="G32" s="61">
        <v>115000</v>
      </c>
      <c r="H32" s="61">
        <v>120000</v>
      </c>
    </row>
    <row r="33" spans="1:8" x14ac:dyDescent="0.25">
      <c r="A33" s="2" t="s">
        <v>783</v>
      </c>
      <c r="B33" s="2" t="s">
        <v>300</v>
      </c>
      <c r="C33" s="30">
        <v>2000</v>
      </c>
      <c r="D33" s="53">
        <v>3390.65</v>
      </c>
      <c r="E33" s="59">
        <v>2500</v>
      </c>
      <c r="F33" s="59">
        <v>2442.75</v>
      </c>
      <c r="G33" s="59">
        <v>2500</v>
      </c>
      <c r="H33" s="59">
        <v>0</v>
      </c>
    </row>
    <row r="34" spans="1:8" x14ac:dyDescent="0.25">
      <c r="A34" s="9"/>
      <c r="B34" s="9" t="s">
        <v>88</v>
      </c>
      <c r="C34" s="10">
        <f t="shared" ref="C34:H34" si="1">SUM(C19:C33)</f>
        <v>247400</v>
      </c>
      <c r="D34" s="10">
        <f t="shared" si="1"/>
        <v>259308.62999999998</v>
      </c>
      <c r="E34" s="10">
        <f t="shared" si="1"/>
        <v>257350</v>
      </c>
      <c r="F34" s="10">
        <f t="shared" si="1"/>
        <v>94938.16</v>
      </c>
      <c r="G34" s="10">
        <f t="shared" si="1"/>
        <v>282750</v>
      </c>
      <c r="H34" s="10">
        <f t="shared" si="1"/>
        <v>266200</v>
      </c>
    </row>
    <row r="35" spans="1:8" x14ac:dyDescent="0.25">
      <c r="A35" s="2" t="s">
        <v>784</v>
      </c>
      <c r="B35" s="2" t="s">
        <v>785</v>
      </c>
      <c r="C35" s="61">
        <v>35000</v>
      </c>
      <c r="D35" s="61">
        <v>43029.68</v>
      </c>
      <c r="E35" s="61">
        <v>35000</v>
      </c>
      <c r="F35" s="61">
        <v>43531.76</v>
      </c>
      <c r="G35" s="61">
        <v>48000</v>
      </c>
      <c r="H35" s="61">
        <v>50000</v>
      </c>
    </row>
    <row r="36" spans="1:8" x14ac:dyDescent="0.25">
      <c r="A36" s="2" t="s">
        <v>786</v>
      </c>
      <c r="B36" s="2" t="s">
        <v>392</v>
      </c>
      <c r="C36" s="61">
        <v>13500</v>
      </c>
      <c r="D36" s="61">
        <v>35663.019999999997</v>
      </c>
      <c r="E36" s="61">
        <v>10000</v>
      </c>
      <c r="F36" s="61">
        <v>11763.46</v>
      </c>
      <c r="G36" s="61">
        <v>20500</v>
      </c>
      <c r="H36" s="59">
        <v>20000</v>
      </c>
    </row>
    <row r="37" spans="1:8" x14ac:dyDescent="0.25">
      <c r="A37" s="2" t="s">
        <v>787</v>
      </c>
      <c r="B37" s="2" t="s">
        <v>449</v>
      </c>
      <c r="C37" s="61">
        <v>15500</v>
      </c>
      <c r="D37" s="61">
        <v>19225.580000000002</v>
      </c>
      <c r="E37" s="61">
        <v>29000</v>
      </c>
      <c r="F37" s="61">
        <v>14939.11</v>
      </c>
      <c r="G37" s="61">
        <v>25000</v>
      </c>
      <c r="H37" s="61">
        <v>29000</v>
      </c>
    </row>
    <row r="38" spans="1:8" x14ac:dyDescent="0.25">
      <c r="A38" s="2" t="s">
        <v>788</v>
      </c>
      <c r="B38" s="2" t="s">
        <v>338</v>
      </c>
      <c r="C38" s="61">
        <v>7600</v>
      </c>
      <c r="D38" s="61">
        <v>10276.18</v>
      </c>
      <c r="E38" s="61">
        <v>8000</v>
      </c>
      <c r="F38" s="61">
        <v>7763.97</v>
      </c>
      <c r="G38" s="61">
        <v>6078</v>
      </c>
      <c r="H38" s="59">
        <v>10000</v>
      </c>
    </row>
    <row r="39" spans="1:8" x14ac:dyDescent="0.25">
      <c r="A39" s="2" t="s">
        <v>789</v>
      </c>
      <c r="B39" s="2" t="s">
        <v>452</v>
      </c>
      <c r="C39" s="61">
        <v>1000</v>
      </c>
      <c r="D39" s="61">
        <v>1301.31</v>
      </c>
      <c r="E39" s="61">
        <v>1500</v>
      </c>
      <c r="F39" s="61">
        <v>802.06</v>
      </c>
      <c r="G39" s="61">
        <v>1500</v>
      </c>
      <c r="H39" s="59">
        <v>1500</v>
      </c>
    </row>
    <row r="40" spans="1:8" x14ac:dyDescent="0.25">
      <c r="A40" s="2" t="s">
        <v>790</v>
      </c>
      <c r="B40" s="2" t="s">
        <v>340</v>
      </c>
      <c r="C40" s="61">
        <v>6500</v>
      </c>
      <c r="D40" s="61">
        <v>6993.82</v>
      </c>
      <c r="E40" s="61">
        <v>7000</v>
      </c>
      <c r="F40" s="61">
        <v>1056.1099999999999</v>
      </c>
      <c r="G40" s="61">
        <v>7000</v>
      </c>
      <c r="H40" s="59">
        <v>7000</v>
      </c>
    </row>
    <row r="41" spans="1:8" s="57" customFormat="1" x14ac:dyDescent="0.25">
      <c r="A41" s="58" t="s">
        <v>905</v>
      </c>
      <c r="B41" s="58" t="s">
        <v>657</v>
      </c>
      <c r="C41" s="61">
        <v>0</v>
      </c>
      <c r="D41" s="61">
        <v>0</v>
      </c>
      <c r="E41" s="61">
        <v>0</v>
      </c>
      <c r="F41" s="61">
        <v>127.6</v>
      </c>
      <c r="G41" s="61">
        <v>128</v>
      </c>
      <c r="H41" s="59">
        <v>0</v>
      </c>
    </row>
    <row r="42" spans="1:8" x14ac:dyDescent="0.25">
      <c r="A42" s="9"/>
      <c r="B42" s="9" t="s">
        <v>87</v>
      </c>
      <c r="C42" s="10">
        <f t="shared" ref="C42:H42" si="2">SUM(C35:C41)</f>
        <v>79100</v>
      </c>
      <c r="D42" s="10">
        <f t="shared" si="2"/>
        <v>116489.59</v>
      </c>
      <c r="E42" s="10">
        <f t="shared" si="2"/>
        <v>90500</v>
      </c>
      <c r="F42" s="10">
        <f t="shared" si="2"/>
        <v>79984.070000000007</v>
      </c>
      <c r="G42" s="10">
        <f t="shared" si="2"/>
        <v>108206</v>
      </c>
      <c r="H42" s="10">
        <f t="shared" si="2"/>
        <v>117500</v>
      </c>
    </row>
    <row r="43" spans="1:8" x14ac:dyDescent="0.25">
      <c r="A43" s="2" t="s">
        <v>791</v>
      </c>
      <c r="B43" s="2" t="s">
        <v>312</v>
      </c>
      <c r="C43" s="61">
        <v>2000</v>
      </c>
      <c r="D43" s="61">
        <v>1614.22</v>
      </c>
      <c r="E43" s="61">
        <v>3000</v>
      </c>
      <c r="F43" s="61">
        <v>1565.13</v>
      </c>
      <c r="G43" s="61">
        <v>3000</v>
      </c>
      <c r="H43" s="61">
        <v>3000</v>
      </c>
    </row>
    <row r="44" spans="1:8" x14ac:dyDescent="0.25">
      <c r="A44" s="2" t="s">
        <v>792</v>
      </c>
      <c r="B44" s="2" t="s">
        <v>313</v>
      </c>
      <c r="C44" s="61">
        <v>7500</v>
      </c>
      <c r="D44" s="61">
        <v>7899.61</v>
      </c>
      <c r="E44" s="61">
        <v>8000</v>
      </c>
      <c r="F44" s="61">
        <v>7130.5</v>
      </c>
      <c r="G44" s="61">
        <v>8000</v>
      </c>
      <c r="H44" s="61">
        <v>10000</v>
      </c>
    </row>
    <row r="45" spans="1:8" x14ac:dyDescent="0.25">
      <c r="A45" s="2" t="s">
        <v>793</v>
      </c>
      <c r="B45" s="2" t="s">
        <v>314</v>
      </c>
      <c r="C45" s="55">
        <v>11928</v>
      </c>
      <c r="D45" s="55">
        <v>17644.96</v>
      </c>
      <c r="E45" s="61">
        <v>12936</v>
      </c>
      <c r="F45" s="61">
        <v>6756.12</v>
      </c>
      <c r="G45" s="61">
        <v>12936</v>
      </c>
      <c r="H45" s="61">
        <v>13763</v>
      </c>
    </row>
    <row r="46" spans="1:8" x14ac:dyDescent="0.25">
      <c r="A46" s="2" t="s">
        <v>794</v>
      </c>
      <c r="B46" s="2" t="s">
        <v>315</v>
      </c>
      <c r="C46" s="61">
        <v>27000</v>
      </c>
      <c r="D46" s="61">
        <v>54335.14</v>
      </c>
      <c r="E46" s="61">
        <v>29000</v>
      </c>
      <c r="F46" s="61">
        <v>8573.2800000000007</v>
      </c>
      <c r="G46" s="61">
        <v>28000</v>
      </c>
      <c r="H46" s="61">
        <v>30000</v>
      </c>
    </row>
    <row r="47" spans="1:8" x14ac:dyDescent="0.25">
      <c r="A47" s="2" t="s">
        <v>795</v>
      </c>
      <c r="B47" s="2" t="s">
        <v>316</v>
      </c>
      <c r="C47" s="30">
        <v>50000</v>
      </c>
      <c r="D47" s="53">
        <v>16070.85</v>
      </c>
      <c r="E47" s="53">
        <v>50000</v>
      </c>
      <c r="F47" s="53">
        <v>16238.25</v>
      </c>
      <c r="G47" s="53">
        <v>45000</v>
      </c>
      <c r="H47" s="59">
        <v>50000</v>
      </c>
    </row>
    <row r="48" spans="1:8" x14ac:dyDescent="0.25">
      <c r="A48" s="2" t="s">
        <v>796</v>
      </c>
      <c r="B48" s="2" t="s">
        <v>317</v>
      </c>
      <c r="C48" s="30">
        <v>25750</v>
      </c>
      <c r="D48" s="59">
        <v>11447.64</v>
      </c>
      <c r="E48" s="59">
        <v>25500</v>
      </c>
      <c r="F48" s="59">
        <v>11362.32</v>
      </c>
      <c r="G48" s="59">
        <v>20000</v>
      </c>
      <c r="H48" s="59">
        <v>25500</v>
      </c>
    </row>
    <row r="49" spans="1:8" x14ac:dyDescent="0.25">
      <c r="A49" s="2" t="s">
        <v>797</v>
      </c>
      <c r="B49" s="2" t="s">
        <v>396</v>
      </c>
      <c r="C49" s="61">
        <v>34053</v>
      </c>
      <c r="D49" s="61">
        <v>33656.300000000003</v>
      </c>
      <c r="E49" s="61">
        <v>34394</v>
      </c>
      <c r="F49" s="61">
        <v>15996.7</v>
      </c>
      <c r="G49" s="61">
        <v>34394</v>
      </c>
      <c r="H49" s="61">
        <v>34738</v>
      </c>
    </row>
    <row r="50" spans="1:8" x14ac:dyDescent="0.25">
      <c r="A50" s="2" t="s">
        <v>798</v>
      </c>
      <c r="B50" s="2" t="s">
        <v>318</v>
      </c>
      <c r="C50" s="30">
        <v>20000</v>
      </c>
      <c r="D50" s="59">
        <v>51834.01</v>
      </c>
      <c r="E50" s="59">
        <v>20000</v>
      </c>
      <c r="F50" s="61">
        <v>28841.87</v>
      </c>
      <c r="G50" s="61">
        <v>58500</v>
      </c>
      <c r="H50" s="59">
        <v>30000</v>
      </c>
    </row>
    <row r="51" spans="1:8" x14ac:dyDescent="0.25">
      <c r="A51" s="2" t="s">
        <v>800</v>
      </c>
      <c r="B51" s="2" t="s">
        <v>399</v>
      </c>
      <c r="C51" s="61">
        <v>7298</v>
      </c>
      <c r="D51" s="61">
        <v>1636.13</v>
      </c>
      <c r="E51" s="61">
        <v>7590</v>
      </c>
      <c r="F51" s="61">
        <v>1397.2</v>
      </c>
      <c r="G51" s="61">
        <v>4500</v>
      </c>
      <c r="H51" s="61">
        <v>7590</v>
      </c>
    </row>
    <row r="52" spans="1:8" x14ac:dyDescent="0.25">
      <c r="A52" s="2" t="s">
        <v>801</v>
      </c>
      <c r="B52" s="54" t="s">
        <v>401</v>
      </c>
      <c r="C52" s="61">
        <v>58100</v>
      </c>
      <c r="D52" s="61">
        <v>39537.56</v>
      </c>
      <c r="E52" s="61">
        <v>59843</v>
      </c>
      <c r="F52" s="61">
        <v>22368.05</v>
      </c>
      <c r="G52" s="61">
        <v>49500</v>
      </c>
      <c r="H52" s="61">
        <v>59843</v>
      </c>
    </row>
    <row r="53" spans="1:8" x14ac:dyDescent="0.25">
      <c r="A53" s="2" t="s">
        <v>802</v>
      </c>
      <c r="B53" s="2" t="s">
        <v>403</v>
      </c>
      <c r="C53" s="61">
        <v>361</v>
      </c>
      <c r="D53" s="61">
        <v>329.04</v>
      </c>
      <c r="E53" s="61">
        <v>361</v>
      </c>
      <c r="F53" s="61">
        <v>164.52</v>
      </c>
      <c r="G53" s="61">
        <v>361</v>
      </c>
      <c r="H53" s="61">
        <v>361</v>
      </c>
    </row>
    <row r="54" spans="1:8" x14ac:dyDescent="0.25">
      <c r="A54" s="2" t="s">
        <v>803</v>
      </c>
      <c r="B54" s="2" t="s">
        <v>467</v>
      </c>
      <c r="C54" s="30">
        <v>4000</v>
      </c>
      <c r="D54" s="5">
        <v>5383.15</v>
      </c>
      <c r="E54" s="59">
        <v>4000</v>
      </c>
      <c r="F54" s="59">
        <v>3407.07</v>
      </c>
      <c r="G54" s="59">
        <v>4000</v>
      </c>
      <c r="H54" s="59">
        <v>4000</v>
      </c>
    </row>
    <row r="55" spans="1:8" x14ac:dyDescent="0.25">
      <c r="A55" s="2" t="s">
        <v>804</v>
      </c>
      <c r="B55" s="2" t="s">
        <v>749</v>
      </c>
      <c r="C55" s="30">
        <v>7000</v>
      </c>
      <c r="D55" s="59">
        <v>5520.23</v>
      </c>
      <c r="E55" s="59">
        <v>6000</v>
      </c>
      <c r="F55" s="59">
        <v>2588.27</v>
      </c>
      <c r="G55" s="59">
        <v>6000</v>
      </c>
      <c r="H55" s="59">
        <v>6000</v>
      </c>
    </row>
    <row r="56" spans="1:8" x14ac:dyDescent="0.25">
      <c r="A56" s="2" t="s">
        <v>805</v>
      </c>
      <c r="B56" s="2" t="s">
        <v>322</v>
      </c>
      <c r="C56" s="30">
        <v>10000</v>
      </c>
      <c r="D56" s="59">
        <v>9335.9500000000007</v>
      </c>
      <c r="E56" s="59">
        <v>10000</v>
      </c>
      <c r="F56" s="59">
        <v>6698.32</v>
      </c>
      <c r="G56" s="5">
        <v>8700</v>
      </c>
      <c r="H56" s="59">
        <v>10000</v>
      </c>
    </row>
    <row r="57" spans="1:8" x14ac:dyDescent="0.25">
      <c r="A57" s="9"/>
      <c r="B57" s="9" t="s">
        <v>86</v>
      </c>
      <c r="C57" s="10">
        <f>SUM(C43:C56)</f>
        <v>264990</v>
      </c>
      <c r="D57" s="10">
        <f t="shared" ref="D57:H57" si="3">SUM(D43:D56)</f>
        <v>256244.79000000004</v>
      </c>
      <c r="E57" s="10">
        <f t="shared" si="3"/>
        <v>270624</v>
      </c>
      <c r="F57" s="10">
        <f t="shared" si="3"/>
        <v>133087.6</v>
      </c>
      <c r="G57" s="10">
        <f t="shared" si="3"/>
        <v>282891</v>
      </c>
      <c r="H57" s="10">
        <f t="shared" si="3"/>
        <v>284795</v>
      </c>
    </row>
    <row r="58" spans="1:8" s="57" customFormat="1" hidden="1" x14ac:dyDescent="0.25">
      <c r="A58" s="26" t="s">
        <v>806</v>
      </c>
      <c r="B58" s="26" t="s">
        <v>474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</row>
    <row r="59" spans="1:8" s="57" customFormat="1" x14ac:dyDescent="0.25">
      <c r="A59" s="2" t="s">
        <v>807</v>
      </c>
      <c r="B59" s="2" t="s">
        <v>555</v>
      </c>
      <c r="C59" s="30">
        <v>0</v>
      </c>
      <c r="D59" s="5">
        <v>0</v>
      </c>
      <c r="E59" s="5">
        <v>0</v>
      </c>
      <c r="F59" s="5">
        <v>1793.84</v>
      </c>
      <c r="G59" s="5">
        <v>1794</v>
      </c>
      <c r="H59" s="59">
        <v>0</v>
      </c>
    </row>
    <row r="60" spans="1:8" s="57" customFormat="1" x14ac:dyDescent="0.25">
      <c r="A60" s="26" t="s">
        <v>808</v>
      </c>
      <c r="B60" s="26" t="s">
        <v>326</v>
      </c>
      <c r="C60" s="18">
        <v>0</v>
      </c>
      <c r="D60" s="18">
        <v>20255.79</v>
      </c>
      <c r="E60" s="18">
        <v>0</v>
      </c>
      <c r="F60" s="18">
        <v>0</v>
      </c>
      <c r="G60" s="18">
        <v>0</v>
      </c>
      <c r="H60" s="18">
        <v>0</v>
      </c>
    </row>
    <row r="61" spans="1:8" x14ac:dyDescent="0.25">
      <c r="A61" s="9"/>
      <c r="B61" s="9" t="s">
        <v>90</v>
      </c>
      <c r="C61" s="10">
        <f>SUM(C58:C60)</f>
        <v>0</v>
      </c>
      <c r="D61" s="10">
        <f t="shared" ref="D61:H61" si="4">SUM(D58:D60)</f>
        <v>20255.79</v>
      </c>
      <c r="E61" s="10">
        <f t="shared" si="4"/>
        <v>0</v>
      </c>
      <c r="F61" s="10">
        <f t="shared" si="4"/>
        <v>1793.84</v>
      </c>
      <c r="G61" s="10">
        <f t="shared" si="4"/>
        <v>1794</v>
      </c>
      <c r="H61" s="10">
        <f t="shared" si="4"/>
        <v>0</v>
      </c>
    </row>
    <row r="62" spans="1:8" s="57" customFormat="1" x14ac:dyDescent="0.25">
      <c r="A62" s="26" t="s">
        <v>810</v>
      </c>
      <c r="B62" s="26" t="s">
        <v>474</v>
      </c>
      <c r="C62" s="18">
        <v>50000</v>
      </c>
      <c r="D62" s="18">
        <v>52475.62</v>
      </c>
      <c r="E62" s="18">
        <v>0</v>
      </c>
      <c r="F62" s="18">
        <v>0</v>
      </c>
      <c r="G62" s="18">
        <v>0</v>
      </c>
      <c r="H62" s="18">
        <v>0</v>
      </c>
    </row>
    <row r="63" spans="1:8" x14ac:dyDescent="0.25">
      <c r="A63" s="26" t="s">
        <v>809</v>
      </c>
      <c r="B63" s="26" t="s">
        <v>557</v>
      </c>
      <c r="C63" s="29">
        <v>11000</v>
      </c>
      <c r="D63" s="29">
        <v>10838.21</v>
      </c>
      <c r="E63" s="29">
        <v>48000</v>
      </c>
      <c r="F63" s="29">
        <v>0</v>
      </c>
      <c r="G63" s="29">
        <v>48000</v>
      </c>
      <c r="H63" s="29">
        <v>0</v>
      </c>
    </row>
    <row r="64" spans="1:8" x14ac:dyDescent="0.25">
      <c r="A64" s="2" t="s">
        <v>811</v>
      </c>
      <c r="B64" s="2" t="s">
        <v>326</v>
      </c>
      <c r="C64" s="61">
        <v>21000</v>
      </c>
      <c r="D64" s="61">
        <v>0</v>
      </c>
      <c r="E64" s="61">
        <v>0</v>
      </c>
      <c r="F64" s="61">
        <v>0</v>
      </c>
      <c r="G64" s="61">
        <v>0</v>
      </c>
      <c r="H64" s="61">
        <v>36600</v>
      </c>
    </row>
    <row r="65" spans="1:11" ht="15.75" thickBot="1" x14ac:dyDescent="0.3">
      <c r="A65" s="11"/>
      <c r="B65" s="11" t="s">
        <v>84</v>
      </c>
      <c r="C65" s="12">
        <f>SUM(C62:C64)</f>
        <v>82000</v>
      </c>
      <c r="D65" s="12">
        <f t="shared" ref="D65:H65" si="5">SUM(D62:D64)</f>
        <v>63313.83</v>
      </c>
      <c r="E65" s="12">
        <f t="shared" si="5"/>
        <v>48000</v>
      </c>
      <c r="F65" s="12">
        <f t="shared" si="5"/>
        <v>0</v>
      </c>
      <c r="G65" s="12">
        <f t="shared" si="5"/>
        <v>48000</v>
      </c>
      <c r="H65" s="12">
        <f t="shared" si="5"/>
        <v>36600</v>
      </c>
    </row>
    <row r="66" spans="1:11" ht="16.5" thickTop="1" thickBot="1" x14ac:dyDescent="0.3">
      <c r="A66" s="4"/>
      <c r="B66" s="4" t="s">
        <v>70</v>
      </c>
      <c r="C66" s="6">
        <f>SUM(C8:C65)/2</f>
        <v>1618216</v>
      </c>
      <c r="D66" s="6">
        <f t="shared" ref="D66:H66" si="6">SUM(D8:D65)/2</f>
        <v>1551773.4100000001</v>
      </c>
      <c r="E66" s="6">
        <f t="shared" si="6"/>
        <v>1707775</v>
      </c>
      <c r="F66" s="6">
        <f t="shared" si="6"/>
        <v>791077.23000000033</v>
      </c>
      <c r="G66" s="6">
        <f>SUM(G8:G65)/2</f>
        <v>1718200</v>
      </c>
      <c r="H66" s="6">
        <f t="shared" si="6"/>
        <v>1832832</v>
      </c>
    </row>
    <row r="67" spans="1:11" ht="15.75" thickTop="1" x14ac:dyDescent="0.25"/>
    <row r="69" spans="1:11" x14ac:dyDescent="0.25">
      <c r="K69" s="7">
        <f>H66-1843050</f>
        <v>-10218</v>
      </c>
    </row>
    <row r="71" spans="1:11" x14ac:dyDescent="0.25">
      <c r="A71" s="247" t="str">
        <f>A1</f>
        <v>CITY OF GAINESVILLE</v>
      </c>
      <c r="B71" s="247"/>
      <c r="C71" s="247"/>
      <c r="D71" s="247"/>
      <c r="E71" s="247"/>
      <c r="F71" s="247"/>
      <c r="G71" s="247"/>
      <c r="H71" s="247"/>
    </row>
    <row r="72" spans="1:11" x14ac:dyDescent="0.25">
      <c r="A72" s="247" t="str">
        <f>A2</f>
        <v>BUDGET 2025-2026</v>
      </c>
      <c r="B72" s="247"/>
      <c r="C72" s="247"/>
      <c r="D72" s="247"/>
      <c r="E72" s="247"/>
      <c r="F72" s="247"/>
      <c r="G72" s="247"/>
      <c r="H72" s="247"/>
    </row>
    <row r="73" spans="1:11" x14ac:dyDescent="0.25">
      <c r="A73" s="247" t="str">
        <f>A3</f>
        <v>FRANK BUCK ZOO</v>
      </c>
      <c r="B73" s="247"/>
      <c r="C73" s="247"/>
      <c r="D73" s="247"/>
      <c r="E73" s="247"/>
      <c r="F73" s="247"/>
      <c r="G73" s="247"/>
      <c r="H73" s="247"/>
    </row>
    <row r="74" spans="1:11" x14ac:dyDescent="0.25">
      <c r="A74" s="65"/>
      <c r="B74" s="65"/>
      <c r="C74" s="65"/>
      <c r="D74" s="65"/>
      <c r="E74" s="65"/>
      <c r="F74" s="65"/>
      <c r="G74" s="135"/>
      <c r="H74" s="135"/>
    </row>
    <row r="75" spans="1:11" x14ac:dyDescent="0.25">
      <c r="A75" s="65"/>
      <c r="B75" s="65"/>
      <c r="C75" s="65"/>
      <c r="D75" s="65"/>
      <c r="E75" s="65"/>
      <c r="F75" s="65"/>
      <c r="G75" s="135"/>
      <c r="H75" s="135"/>
    </row>
    <row r="76" spans="1:11" x14ac:dyDescent="0.25">
      <c r="A76" s="65"/>
      <c r="B76" s="65"/>
      <c r="C76" s="65"/>
      <c r="D76" s="65"/>
      <c r="E76" s="65"/>
      <c r="F76" s="65"/>
      <c r="G76" s="135"/>
      <c r="H76" s="135"/>
    </row>
    <row r="77" spans="1:11" x14ac:dyDescent="0.25">
      <c r="A77" s="65"/>
      <c r="B77" s="65"/>
      <c r="C77" s="65"/>
      <c r="D77" s="65"/>
      <c r="E77" s="65"/>
      <c r="F77" s="65"/>
      <c r="G77" s="135"/>
      <c r="H77" s="135"/>
    </row>
    <row r="78" spans="1:11" x14ac:dyDescent="0.25">
      <c r="A78" s="65"/>
      <c r="B78" s="65"/>
      <c r="C78" s="65"/>
      <c r="D78" s="65"/>
      <c r="E78" s="65"/>
      <c r="F78" s="65"/>
      <c r="G78" s="135"/>
      <c r="H78" s="135"/>
    </row>
    <row r="79" spans="1:11" x14ac:dyDescent="0.25">
      <c r="A79" s="65"/>
      <c r="B79" s="65"/>
      <c r="C79" s="65"/>
      <c r="D79" s="65"/>
      <c r="E79" s="65"/>
      <c r="F79" s="65"/>
      <c r="G79" s="135"/>
      <c r="H79" s="135"/>
    </row>
    <row r="80" spans="1:11" x14ac:dyDescent="0.25">
      <c r="A80" s="65"/>
      <c r="B80" s="65"/>
      <c r="C80" s="65"/>
      <c r="D80" s="65"/>
      <c r="E80" s="65"/>
      <c r="F80" s="65"/>
      <c r="G80" s="135"/>
      <c r="H80" s="135"/>
    </row>
    <row r="81" spans="1:8" x14ac:dyDescent="0.25">
      <c r="A81" s="65"/>
      <c r="B81" s="65"/>
      <c r="C81" s="65"/>
      <c r="D81" s="65"/>
      <c r="E81" s="65"/>
      <c r="F81" s="65"/>
      <c r="G81" s="135"/>
      <c r="H81" s="135"/>
    </row>
    <row r="82" spans="1:8" x14ac:dyDescent="0.25">
      <c r="A82" s="65"/>
      <c r="B82" s="65"/>
      <c r="C82" s="65"/>
      <c r="D82" s="65"/>
      <c r="E82" s="65"/>
      <c r="F82" s="65"/>
      <c r="G82" s="135"/>
      <c r="H82" s="135"/>
    </row>
    <row r="83" spans="1:8" x14ac:dyDescent="0.25">
      <c r="A83" s="65"/>
      <c r="B83" s="65"/>
      <c r="C83" s="65"/>
      <c r="D83" s="65"/>
      <c r="E83" s="65"/>
      <c r="F83" s="65"/>
      <c r="G83" s="135"/>
      <c r="H83" s="135"/>
    </row>
    <row r="84" spans="1:8" x14ac:dyDescent="0.25">
      <c r="A84" s="65"/>
      <c r="B84" s="65"/>
      <c r="C84" s="65"/>
      <c r="D84" s="65"/>
      <c r="E84" s="65"/>
      <c r="F84" s="65"/>
      <c r="G84" s="135"/>
      <c r="H84" s="135"/>
    </row>
    <row r="85" spans="1:8" x14ac:dyDescent="0.25">
      <c r="A85" s="65"/>
      <c r="B85" s="65"/>
      <c r="C85" s="65"/>
      <c r="D85" s="65"/>
      <c r="E85" s="65"/>
      <c r="F85" s="65"/>
      <c r="G85" s="135"/>
      <c r="H85" s="135"/>
    </row>
    <row r="86" spans="1:8" x14ac:dyDescent="0.25">
      <c r="A86" s="65"/>
      <c r="B86" s="65"/>
      <c r="C86" s="65"/>
      <c r="D86" s="65"/>
      <c r="E86" s="65"/>
      <c r="F86" s="65"/>
      <c r="G86" s="135"/>
      <c r="H86" s="135"/>
    </row>
    <row r="87" spans="1:8" x14ac:dyDescent="0.25">
      <c r="A87" s="65"/>
      <c r="B87" s="65"/>
      <c r="C87" s="65"/>
      <c r="D87" s="65"/>
      <c r="E87" s="65"/>
      <c r="F87" s="65"/>
      <c r="G87" s="135"/>
      <c r="H87" s="135"/>
    </row>
    <row r="88" spans="1:8" x14ac:dyDescent="0.25">
      <c r="A88" s="65"/>
      <c r="B88" s="65"/>
      <c r="C88" s="65"/>
      <c r="D88" s="65"/>
      <c r="E88" s="65"/>
      <c r="F88" s="65"/>
      <c r="G88" s="135"/>
      <c r="H88" s="135"/>
    </row>
    <row r="89" spans="1:8" x14ac:dyDescent="0.25">
      <c r="A89" s="65"/>
      <c r="B89" s="65"/>
      <c r="C89" s="65"/>
      <c r="D89" s="65"/>
      <c r="E89" s="65"/>
      <c r="F89" s="65"/>
      <c r="G89" s="135"/>
      <c r="H89" s="135"/>
    </row>
    <row r="90" spans="1:8" x14ac:dyDescent="0.25">
      <c r="A90" s="65"/>
      <c r="B90" s="65"/>
      <c r="C90" s="65"/>
      <c r="D90" s="65"/>
      <c r="E90" s="65"/>
      <c r="F90" s="65"/>
      <c r="G90" s="135"/>
      <c r="H90" s="135"/>
    </row>
    <row r="91" spans="1:8" ht="15.75" thickBot="1" x14ac:dyDescent="0.3">
      <c r="A91" s="65"/>
      <c r="B91" s="65"/>
      <c r="C91" s="65"/>
      <c r="D91" s="65"/>
      <c r="E91" s="65"/>
      <c r="F91" s="65"/>
      <c r="G91" s="135"/>
      <c r="H91" s="135"/>
    </row>
    <row r="92" spans="1:8" ht="16.5" thickTop="1" thickBot="1" x14ac:dyDescent="0.3">
      <c r="A92" s="248" t="s">
        <v>939</v>
      </c>
      <c r="B92" s="249"/>
      <c r="C92" s="249"/>
      <c r="D92" s="249"/>
      <c r="E92" s="249"/>
      <c r="F92" s="249"/>
      <c r="G92" s="249"/>
      <c r="H92" s="250"/>
    </row>
    <row r="93" spans="1:8" ht="15.75" thickTop="1" x14ac:dyDescent="0.25">
      <c r="A93" s="65"/>
      <c r="B93" s="207"/>
      <c r="C93" s="132" t="str">
        <f t="shared" ref="C93:H94" si="7">C5</f>
        <v>2023-2024</v>
      </c>
      <c r="D93" s="132" t="str">
        <f t="shared" si="7"/>
        <v>2023-2024</v>
      </c>
      <c r="E93" s="132" t="str">
        <f t="shared" si="7"/>
        <v>2024-2025</v>
      </c>
      <c r="F93" s="132" t="str">
        <f t="shared" si="7"/>
        <v>2024-2025</v>
      </c>
      <c r="G93" s="132" t="str">
        <f t="shared" si="7"/>
        <v>2024-2025</v>
      </c>
      <c r="H93" s="132" t="str">
        <f t="shared" si="7"/>
        <v>2025-26</v>
      </c>
    </row>
    <row r="94" spans="1:8" x14ac:dyDescent="0.25">
      <c r="A94" s="65"/>
      <c r="B94" s="207"/>
      <c r="C94" s="132" t="str">
        <f t="shared" si="7"/>
        <v>REVISED</v>
      </c>
      <c r="D94" s="132" t="str">
        <f t="shared" si="7"/>
        <v>ACTUAL</v>
      </c>
      <c r="E94" s="132" t="str">
        <f t="shared" si="7"/>
        <v>ADOPTED</v>
      </c>
      <c r="F94" s="132" t="str">
        <f t="shared" si="7"/>
        <v>ACTUAL</v>
      </c>
      <c r="G94" s="132" t="str">
        <f t="shared" si="7"/>
        <v>REVISED</v>
      </c>
      <c r="H94" s="132" t="str">
        <f t="shared" si="7"/>
        <v>PROPOSED</v>
      </c>
    </row>
    <row r="95" spans="1:8" ht="15.75" thickBot="1" x14ac:dyDescent="0.3">
      <c r="A95" s="65"/>
      <c r="B95" s="208" t="s">
        <v>940</v>
      </c>
      <c r="C95" s="209"/>
      <c r="D95" s="209"/>
      <c r="E95" s="209" t="str">
        <f>E7</f>
        <v>BUDGET</v>
      </c>
      <c r="F95" s="209" t="str">
        <f>F7</f>
        <v>SIX MONTHS</v>
      </c>
      <c r="G95" s="209" t="str">
        <f>G7</f>
        <v>BUDGET</v>
      </c>
      <c r="H95" s="209" t="str">
        <f>H7</f>
        <v>BUDGET</v>
      </c>
    </row>
    <row r="96" spans="1:8" ht="15.75" thickTop="1" x14ac:dyDescent="0.25">
      <c r="A96" s="65"/>
      <c r="B96" s="65" t="s">
        <v>941</v>
      </c>
      <c r="C96" s="65">
        <f t="shared" ref="C96:H96" si="8">C18</f>
        <v>944726</v>
      </c>
      <c r="D96" s="65">
        <f t="shared" si="8"/>
        <v>836160.77999999991</v>
      </c>
      <c r="E96" s="65">
        <f t="shared" si="8"/>
        <v>1041301</v>
      </c>
      <c r="F96" s="65">
        <f t="shared" si="8"/>
        <v>481273.56</v>
      </c>
      <c r="G96" s="65">
        <f t="shared" si="8"/>
        <v>994559</v>
      </c>
      <c r="H96" s="65">
        <f t="shared" si="8"/>
        <v>1127737</v>
      </c>
    </row>
    <row r="97" spans="1:8" x14ac:dyDescent="0.25">
      <c r="A97" s="65"/>
      <c r="B97" s="65" t="s">
        <v>79</v>
      </c>
      <c r="C97" s="65">
        <f t="shared" ref="C97:H97" si="9">C34</f>
        <v>247400</v>
      </c>
      <c r="D97" s="65">
        <f t="shared" si="9"/>
        <v>259308.62999999998</v>
      </c>
      <c r="E97" s="65">
        <f t="shared" si="9"/>
        <v>257350</v>
      </c>
      <c r="F97" s="65">
        <f t="shared" si="9"/>
        <v>94938.16</v>
      </c>
      <c r="G97" s="65">
        <f t="shared" si="9"/>
        <v>282750</v>
      </c>
      <c r="H97" s="65">
        <f t="shared" si="9"/>
        <v>266200</v>
      </c>
    </row>
    <row r="98" spans="1:8" x14ac:dyDescent="0.25">
      <c r="A98" s="65"/>
      <c r="B98" s="65" t="s">
        <v>80</v>
      </c>
      <c r="C98" s="65">
        <f t="shared" ref="C98:H98" si="10">C42</f>
        <v>79100</v>
      </c>
      <c r="D98" s="65">
        <f t="shared" si="10"/>
        <v>116489.59</v>
      </c>
      <c r="E98" s="65">
        <f t="shared" si="10"/>
        <v>90500</v>
      </c>
      <c r="F98" s="65">
        <f t="shared" si="10"/>
        <v>79984.070000000007</v>
      </c>
      <c r="G98" s="65">
        <f t="shared" si="10"/>
        <v>108206</v>
      </c>
      <c r="H98" s="65">
        <f t="shared" si="10"/>
        <v>117500</v>
      </c>
    </row>
    <row r="99" spans="1:8" x14ac:dyDescent="0.25">
      <c r="A99" s="65"/>
      <c r="B99" s="65" t="s">
        <v>81</v>
      </c>
      <c r="C99" s="65">
        <f>C57</f>
        <v>264990</v>
      </c>
      <c r="D99" s="65">
        <f t="shared" ref="D99:H99" si="11">D57</f>
        <v>256244.79000000004</v>
      </c>
      <c r="E99" s="65">
        <f t="shared" si="11"/>
        <v>270624</v>
      </c>
      <c r="F99" s="65">
        <f t="shared" si="11"/>
        <v>133087.6</v>
      </c>
      <c r="G99" s="65">
        <f t="shared" si="11"/>
        <v>282891</v>
      </c>
      <c r="H99" s="65">
        <f t="shared" si="11"/>
        <v>284795</v>
      </c>
    </row>
    <row r="100" spans="1:8" x14ac:dyDescent="0.25">
      <c r="A100" s="65"/>
      <c r="B100" s="65" t="s">
        <v>964</v>
      </c>
      <c r="C100" s="65">
        <f t="shared" ref="C100:H100" si="12">C61</f>
        <v>0</v>
      </c>
      <c r="D100" s="65">
        <f t="shared" si="12"/>
        <v>20255.79</v>
      </c>
      <c r="E100" s="65">
        <f t="shared" si="12"/>
        <v>0</v>
      </c>
      <c r="F100" s="65">
        <f t="shared" si="12"/>
        <v>1793.84</v>
      </c>
      <c r="G100" s="65">
        <f t="shared" si="12"/>
        <v>1794</v>
      </c>
      <c r="H100" s="65">
        <f t="shared" si="12"/>
        <v>0</v>
      </c>
    </row>
    <row r="101" spans="1:8" ht="15.75" thickBot="1" x14ac:dyDescent="0.3">
      <c r="A101" s="65"/>
      <c r="B101" s="65" t="s">
        <v>965</v>
      </c>
      <c r="C101" s="65">
        <f>C65</f>
        <v>82000</v>
      </c>
      <c r="D101" s="65">
        <f t="shared" ref="D101:H101" si="13">D65</f>
        <v>63313.83</v>
      </c>
      <c r="E101" s="65">
        <f t="shared" si="13"/>
        <v>48000</v>
      </c>
      <c r="F101" s="65">
        <f t="shared" si="13"/>
        <v>0</v>
      </c>
      <c r="G101" s="65">
        <f t="shared" si="13"/>
        <v>48000</v>
      </c>
      <c r="H101" s="65">
        <f t="shared" si="13"/>
        <v>36600</v>
      </c>
    </row>
    <row r="102" spans="1:8" ht="16.5" thickTop="1" thickBot="1" x14ac:dyDescent="0.3">
      <c r="A102" s="65"/>
      <c r="B102" s="130" t="s">
        <v>78</v>
      </c>
      <c r="C102" s="130">
        <f t="shared" ref="C102:H102" si="14">SUM(C96:C101)</f>
        <v>1618216</v>
      </c>
      <c r="D102" s="130">
        <f t="shared" si="14"/>
        <v>1551773.4100000001</v>
      </c>
      <c r="E102" s="130">
        <f t="shared" si="14"/>
        <v>1707775</v>
      </c>
      <c r="F102" s="130">
        <f t="shared" si="14"/>
        <v>791077.23</v>
      </c>
      <c r="G102" s="130">
        <f t="shared" si="14"/>
        <v>1718200</v>
      </c>
      <c r="H102" s="130">
        <f t="shared" si="14"/>
        <v>1832832</v>
      </c>
    </row>
    <row r="103" spans="1:8" ht="15.75" thickTop="1" x14ac:dyDescent="0.25">
      <c r="A103" s="65"/>
      <c r="B103" s="65"/>
      <c r="C103" s="65"/>
      <c r="D103" s="65"/>
      <c r="E103" s="65"/>
      <c r="F103" s="65"/>
      <c r="G103" s="65"/>
      <c r="H103" s="65"/>
    </row>
    <row r="104" spans="1:8" x14ac:dyDescent="0.25">
      <c r="A104" s="65"/>
      <c r="B104" s="65" t="s">
        <v>1130</v>
      </c>
      <c r="C104" s="65"/>
      <c r="D104" s="65"/>
      <c r="E104" s="65"/>
      <c r="F104" s="65"/>
      <c r="G104" s="65"/>
      <c r="H104" s="65"/>
    </row>
    <row r="105" spans="1:8" x14ac:dyDescent="0.25">
      <c r="A105" s="65"/>
      <c r="B105" s="65"/>
      <c r="C105" s="65"/>
      <c r="D105" s="65"/>
      <c r="E105" s="65"/>
      <c r="F105" s="65"/>
      <c r="G105" s="65"/>
      <c r="H105" s="65"/>
    </row>
    <row r="106" spans="1:8" x14ac:dyDescent="0.25">
      <c r="A106" s="65"/>
      <c r="B106" s="65"/>
      <c r="C106" s="65"/>
      <c r="D106" s="65"/>
      <c r="E106" s="65"/>
      <c r="F106" s="65"/>
      <c r="G106" s="135"/>
      <c r="H106" s="135"/>
    </row>
    <row r="107" spans="1:8" x14ac:dyDescent="0.25">
      <c r="A107" s="65"/>
      <c r="B107" s="7"/>
      <c r="C107" s="7"/>
      <c r="D107" s="7"/>
      <c r="E107" s="7"/>
      <c r="F107" s="7"/>
      <c r="G107" s="7"/>
      <c r="H107" s="7"/>
    </row>
    <row r="108" spans="1:8" x14ac:dyDescent="0.25">
      <c r="A108" s="247" t="s">
        <v>0</v>
      </c>
      <c r="B108" s="247"/>
      <c r="C108" s="247"/>
      <c r="D108" s="247"/>
      <c r="E108" s="247"/>
      <c r="F108" s="247"/>
      <c r="G108" s="247"/>
      <c r="H108" s="247"/>
    </row>
    <row r="109" spans="1:8" x14ac:dyDescent="0.25">
      <c r="A109" s="247" t="str">
        <f>A72</f>
        <v>BUDGET 2025-2026</v>
      </c>
      <c r="B109" s="247"/>
      <c r="C109" s="247"/>
      <c r="D109" s="247"/>
      <c r="E109" s="247"/>
      <c r="F109" s="247"/>
      <c r="G109" s="247"/>
      <c r="H109" s="247"/>
    </row>
    <row r="110" spans="1:8" x14ac:dyDescent="0.25">
      <c r="A110" s="247" t="s">
        <v>69</v>
      </c>
      <c r="B110" s="247"/>
      <c r="C110" s="247"/>
      <c r="D110" s="247"/>
      <c r="E110" s="247"/>
      <c r="F110" s="247"/>
      <c r="G110" s="247"/>
      <c r="H110" s="247"/>
    </row>
    <row r="111" spans="1:8" ht="15.75" thickBot="1" x14ac:dyDescent="0.3">
      <c r="A111" s="65"/>
      <c r="B111" s="65"/>
      <c r="C111" s="65"/>
      <c r="D111" s="65"/>
      <c r="E111" s="65"/>
      <c r="F111" s="65"/>
      <c r="G111" s="135"/>
      <c r="H111" s="135"/>
    </row>
    <row r="112" spans="1:8" ht="16.5" thickTop="1" thickBot="1" x14ac:dyDescent="0.3">
      <c r="A112" s="248" t="s">
        <v>943</v>
      </c>
      <c r="B112" s="249"/>
      <c r="C112" s="249"/>
      <c r="D112" s="249"/>
      <c r="E112" s="249"/>
      <c r="F112" s="249"/>
      <c r="G112" s="249"/>
      <c r="H112" s="250"/>
    </row>
    <row r="113" spans="1:8" ht="15.75" thickTop="1" x14ac:dyDescent="0.25">
      <c r="A113" s="65"/>
      <c r="B113" s="210"/>
      <c r="C113" s="132"/>
      <c r="D113" s="132" t="s">
        <v>867</v>
      </c>
      <c r="E113" s="132" t="s">
        <v>867</v>
      </c>
      <c r="F113" s="132" t="s">
        <v>867</v>
      </c>
      <c r="G113" s="132" t="str">
        <f>'[10]01-16-45'!G76</f>
        <v>ACTUAL</v>
      </c>
      <c r="H113" s="132" t="s">
        <v>945</v>
      </c>
    </row>
    <row r="114" spans="1:8" ht="15.75" thickBot="1" x14ac:dyDescent="0.3">
      <c r="A114" s="65"/>
      <c r="B114" s="211"/>
      <c r="C114" s="209"/>
      <c r="D114" s="212">
        <f>'[10]01-16-45'!D77</f>
        <v>2022</v>
      </c>
      <c r="E114" s="212">
        <f>'[10]01-16-45'!E77</f>
        <v>2023</v>
      </c>
      <c r="F114" s="212">
        <f>'[10]01-16-45'!F77</f>
        <v>2024</v>
      </c>
      <c r="G114" s="212">
        <f>'[10]01-16-45'!G77</f>
        <v>2025</v>
      </c>
      <c r="H114" s="212">
        <f>'[10]01-16-45'!H77</f>
        <v>2026</v>
      </c>
    </row>
    <row r="115" spans="1:8" ht="15.75" thickTop="1" x14ac:dyDescent="0.25">
      <c r="A115" s="65"/>
      <c r="B115" s="65" t="s">
        <v>1131</v>
      </c>
      <c r="C115" s="65"/>
      <c r="D115" s="135">
        <v>163</v>
      </c>
      <c r="E115" s="135">
        <v>165</v>
      </c>
      <c r="F115" s="135">
        <v>165</v>
      </c>
      <c r="G115" s="135">
        <v>180</v>
      </c>
      <c r="H115" s="135">
        <v>180</v>
      </c>
    </row>
    <row r="116" spans="1:8" x14ac:dyDescent="0.25">
      <c r="A116" s="65"/>
      <c r="B116" s="65" t="s">
        <v>1132</v>
      </c>
      <c r="C116" s="65"/>
      <c r="D116" s="135">
        <v>14100</v>
      </c>
      <c r="E116" s="135">
        <v>14100</v>
      </c>
      <c r="F116" s="135">
        <v>14150</v>
      </c>
      <c r="G116" s="135">
        <v>17250</v>
      </c>
      <c r="H116" s="135">
        <v>17250</v>
      </c>
    </row>
    <row r="117" spans="1:8" x14ac:dyDescent="0.25">
      <c r="A117" s="65"/>
      <c r="B117" s="65" t="s">
        <v>1133</v>
      </c>
      <c r="C117" s="65"/>
      <c r="D117" s="135">
        <v>6250</v>
      </c>
      <c r="E117" s="135">
        <v>6250</v>
      </c>
      <c r="F117" s="135">
        <v>6250</v>
      </c>
      <c r="G117" s="135">
        <v>7000</v>
      </c>
      <c r="H117" s="135">
        <v>7000</v>
      </c>
    </row>
    <row r="118" spans="1:8" x14ac:dyDescent="0.25">
      <c r="A118" s="65"/>
      <c r="B118" s="65" t="s">
        <v>1134</v>
      </c>
      <c r="C118" s="65"/>
      <c r="D118" s="135">
        <v>0</v>
      </c>
      <c r="E118" s="135">
        <v>0</v>
      </c>
      <c r="F118" s="135">
        <v>0</v>
      </c>
      <c r="G118" s="135">
        <v>0</v>
      </c>
      <c r="H118" s="135">
        <v>0</v>
      </c>
    </row>
    <row r="119" spans="1:8" x14ac:dyDescent="0.25">
      <c r="A119" s="65"/>
      <c r="B119" s="65" t="s">
        <v>1135</v>
      </c>
      <c r="C119" s="65"/>
      <c r="D119" s="135">
        <v>2</v>
      </c>
      <c r="E119" s="135">
        <v>5</v>
      </c>
      <c r="F119" s="135">
        <v>5</v>
      </c>
      <c r="G119" s="135">
        <v>7</v>
      </c>
      <c r="H119" s="135">
        <v>7</v>
      </c>
    </row>
    <row r="120" spans="1:8" x14ac:dyDescent="0.25">
      <c r="A120" s="65"/>
      <c r="B120" s="65" t="s">
        <v>1136</v>
      </c>
      <c r="C120" s="65"/>
      <c r="D120" s="135">
        <v>108</v>
      </c>
      <c r="E120" s="135">
        <v>73</v>
      </c>
      <c r="F120" s="135">
        <v>50</v>
      </c>
      <c r="G120" s="135">
        <v>80</v>
      </c>
      <c r="H120" s="135">
        <v>0</v>
      </c>
    </row>
    <row r="121" spans="1:8" x14ac:dyDescent="0.25">
      <c r="A121" s="65"/>
      <c r="B121" s="65" t="s">
        <v>1137</v>
      </c>
      <c r="C121" s="65"/>
      <c r="D121" s="135">
        <v>86481</v>
      </c>
      <c r="E121" s="135">
        <v>77257</v>
      </c>
      <c r="F121" s="135">
        <v>82000</v>
      </c>
      <c r="G121" s="135">
        <v>84500</v>
      </c>
      <c r="H121" s="135">
        <v>90000</v>
      </c>
    </row>
    <row r="122" spans="1:8" ht="15.75" thickBot="1" x14ac:dyDescent="0.3">
      <c r="A122" s="65"/>
      <c r="B122" s="127"/>
      <c r="C122" s="127"/>
      <c r="D122" s="127"/>
      <c r="E122" s="127"/>
      <c r="F122" s="213"/>
      <c r="G122" s="213"/>
      <c r="H122" s="213"/>
    </row>
    <row r="123" spans="1:8" ht="16.5" thickTop="1" thickBot="1" x14ac:dyDescent="0.3">
      <c r="A123" s="248" t="s">
        <v>955</v>
      </c>
      <c r="B123" s="249"/>
      <c r="C123" s="249"/>
      <c r="D123" s="249"/>
      <c r="E123" s="249"/>
      <c r="F123" s="249"/>
      <c r="G123" s="249"/>
      <c r="H123" s="250"/>
    </row>
    <row r="124" spans="1:8" ht="15.75" thickTop="1" x14ac:dyDescent="0.25">
      <c r="A124" s="65"/>
      <c r="B124" s="65"/>
      <c r="C124" s="132"/>
      <c r="D124" s="132" t="s">
        <v>867</v>
      </c>
      <c r="E124" s="132" t="s">
        <v>867</v>
      </c>
      <c r="F124" s="132" t="s">
        <v>867</v>
      </c>
      <c r="G124" s="132" t="str">
        <f>'[10]01-16-45'!G87</f>
        <v>ACTUAL</v>
      </c>
      <c r="H124" s="132" t="str">
        <f>H94</f>
        <v>PROPOSED</v>
      </c>
    </row>
    <row r="125" spans="1:8" ht="15.75" thickBot="1" x14ac:dyDescent="0.3">
      <c r="A125" s="65"/>
      <c r="B125" s="208" t="s">
        <v>956</v>
      </c>
      <c r="C125" s="209"/>
      <c r="D125" s="212">
        <f>'[10]01-16-45'!D88</f>
        <v>2022</v>
      </c>
      <c r="E125" s="212">
        <f>'[10]01-16-45'!E88</f>
        <v>2023</v>
      </c>
      <c r="F125" s="212">
        <f>'[10]01-16-45'!F88</f>
        <v>2024</v>
      </c>
      <c r="G125" s="212">
        <f>'[10]01-16-45'!G88</f>
        <v>2025</v>
      </c>
      <c r="H125" s="212">
        <f>'[10]01-16-45'!H88</f>
        <v>2026</v>
      </c>
    </row>
    <row r="126" spans="1:8" ht="15.75" thickTop="1" x14ac:dyDescent="0.25">
      <c r="A126" s="65"/>
      <c r="B126" s="65" t="str">
        <f>'[10]01-16-45'!B89</f>
        <v>ZOO MAINTENANCE &amp; OPERATIONS</v>
      </c>
      <c r="C126" s="65"/>
      <c r="D126" s="65"/>
      <c r="E126" s="65"/>
      <c r="F126" s="135"/>
      <c r="G126" s="135"/>
      <c r="H126" s="135"/>
    </row>
    <row r="127" spans="1:8" x14ac:dyDescent="0.25">
      <c r="A127" s="65"/>
      <c r="B127" s="65" t="str">
        <f>'[10]01-16-45'!B90</f>
        <v>ZOO LEAD ANIMAL CARE</v>
      </c>
      <c r="C127" s="65"/>
      <c r="D127" s="135">
        <v>1</v>
      </c>
      <c r="E127" s="135">
        <v>2</v>
      </c>
      <c r="F127" s="135">
        <v>2</v>
      </c>
      <c r="G127" s="135">
        <v>2</v>
      </c>
      <c r="H127" s="135">
        <v>2</v>
      </c>
    </row>
    <row r="128" spans="1:8" x14ac:dyDescent="0.25">
      <c r="A128" s="65"/>
      <c r="B128" s="65" t="str">
        <f>'[10]01-16-45'!B91</f>
        <v>ZOO DIRECTOR</v>
      </c>
      <c r="C128" s="65"/>
      <c r="D128" s="65">
        <v>1</v>
      </c>
      <c r="E128" s="65">
        <v>1</v>
      </c>
      <c r="F128" s="65">
        <v>1</v>
      </c>
      <c r="G128" s="65">
        <v>1</v>
      </c>
      <c r="H128" s="65">
        <v>1</v>
      </c>
    </row>
    <row r="129" spans="1:8" x14ac:dyDescent="0.25">
      <c r="A129" s="65"/>
      <c r="B129" s="65" t="str">
        <f>'[10]01-16-45'!B92</f>
        <v>ZOO OPERATIONS MANAGER/HORTICULTURIST</v>
      </c>
      <c r="C129" s="65"/>
      <c r="D129" s="65">
        <v>0</v>
      </c>
      <c r="E129" s="65">
        <v>0</v>
      </c>
      <c r="F129" s="65">
        <v>0</v>
      </c>
      <c r="G129" s="65">
        <v>1</v>
      </c>
      <c r="H129" s="65">
        <v>0</v>
      </c>
    </row>
    <row r="130" spans="1:8" x14ac:dyDescent="0.25">
      <c r="A130" s="65"/>
      <c r="B130" s="65" t="str">
        <f>'[10]01-16-45'!B93</f>
        <v>ZOO ADMINISTRATIVE ASSISTANT</v>
      </c>
      <c r="C130" s="65"/>
      <c r="D130" s="65">
        <v>1</v>
      </c>
      <c r="E130" s="65">
        <v>1</v>
      </c>
      <c r="F130" s="65">
        <v>1</v>
      </c>
      <c r="G130" s="65">
        <v>1</v>
      </c>
      <c r="H130" s="65">
        <v>1</v>
      </c>
    </row>
    <row r="131" spans="1:8" x14ac:dyDescent="0.25">
      <c r="A131" s="65"/>
      <c r="B131" s="65" t="str">
        <f>'[10]01-16-45'!B94</f>
        <v>PROGRAM ANIMAL KEEPER</v>
      </c>
      <c r="C131" s="65"/>
      <c r="D131" s="65">
        <v>1</v>
      </c>
      <c r="E131" s="65">
        <v>1</v>
      </c>
      <c r="F131" s="65">
        <v>1</v>
      </c>
      <c r="G131" s="65">
        <v>0</v>
      </c>
      <c r="H131" s="65">
        <v>0</v>
      </c>
    </row>
    <row r="132" spans="1:8" x14ac:dyDescent="0.25">
      <c r="A132" s="65"/>
      <c r="B132" s="65" t="str">
        <f>'[10]01-16-45'!B95</f>
        <v>ANIMAL CARE STAFFER</v>
      </c>
      <c r="C132" s="65"/>
      <c r="D132" s="65">
        <v>9</v>
      </c>
      <c r="E132" s="65">
        <v>9</v>
      </c>
      <c r="F132" s="65">
        <v>9</v>
      </c>
      <c r="G132" s="65">
        <v>10</v>
      </c>
      <c r="H132" s="65">
        <v>10</v>
      </c>
    </row>
    <row r="133" spans="1:8" x14ac:dyDescent="0.25">
      <c r="A133" s="65"/>
      <c r="B133" s="65" t="str">
        <f>'[10]01-16-45'!B96</f>
        <v>ZOO MAINTENANCE/GROUNDS COORDINATOR</v>
      </c>
      <c r="C133" s="65"/>
      <c r="D133" s="65">
        <v>1</v>
      </c>
      <c r="E133" s="65">
        <v>1</v>
      </c>
      <c r="F133" s="65">
        <v>1</v>
      </c>
      <c r="G133" s="65">
        <v>1</v>
      </c>
      <c r="H133" s="65">
        <v>1</v>
      </c>
    </row>
    <row r="134" spans="1:8" x14ac:dyDescent="0.25">
      <c r="A134" s="65"/>
      <c r="B134" s="65" t="str">
        <f>'[10]01-16-45'!B97</f>
        <v>RETAIL MANAGER</v>
      </c>
      <c r="C134" s="65"/>
      <c r="D134" s="65">
        <v>1</v>
      </c>
      <c r="E134" s="65">
        <v>1</v>
      </c>
      <c r="F134" s="65">
        <v>1</v>
      </c>
      <c r="G134" s="65">
        <v>1</v>
      </c>
      <c r="H134" s="65">
        <v>1</v>
      </c>
    </row>
    <row r="135" spans="1:8" x14ac:dyDescent="0.25">
      <c r="A135" s="65"/>
      <c r="B135" s="65" t="str">
        <f>'[10]01-16-45'!B98</f>
        <v>RETAIL CLERK PTB</v>
      </c>
      <c r="C135" s="65"/>
      <c r="D135" s="65">
        <v>1</v>
      </c>
      <c r="E135" s="65">
        <v>2</v>
      </c>
      <c r="F135" s="65">
        <v>1</v>
      </c>
      <c r="G135" s="65">
        <v>1</v>
      </c>
      <c r="H135" s="65">
        <v>1</v>
      </c>
    </row>
    <row r="136" spans="1:8" x14ac:dyDescent="0.25">
      <c r="A136" s="65"/>
      <c r="B136" s="65" t="str">
        <f>'[10]01-16-45'!B99</f>
        <v xml:space="preserve">RETAIL CLERK FT </v>
      </c>
      <c r="C136" s="65"/>
      <c r="D136" s="65">
        <v>1</v>
      </c>
      <c r="E136" s="65">
        <v>1</v>
      </c>
      <c r="F136" s="65">
        <v>1</v>
      </c>
      <c r="G136" s="65">
        <v>1</v>
      </c>
      <c r="H136" s="65">
        <v>1</v>
      </c>
    </row>
    <row r="137" spans="1:8" ht="15.75" thickBot="1" x14ac:dyDescent="0.3">
      <c r="A137" s="65"/>
      <c r="B137" s="138" t="str">
        <f>'[10]01-16-45'!B100</f>
        <v>ZOO INTERN</v>
      </c>
      <c r="C137" s="138"/>
      <c r="D137" s="138">
        <v>4</v>
      </c>
      <c r="E137" s="138">
        <v>1</v>
      </c>
      <c r="F137" s="138">
        <v>3</v>
      </c>
      <c r="G137" s="138">
        <v>3</v>
      </c>
      <c r="H137" s="138">
        <v>0</v>
      </c>
    </row>
    <row r="138" spans="1:8" ht="15.75" thickTop="1" x14ac:dyDescent="0.25">
      <c r="A138" s="65"/>
      <c r="B138" s="65" t="str">
        <f>'[10]01-16-45'!B101</f>
        <v>TOTAL ZOO MAINTENANCE &amp; OPERATIONS</v>
      </c>
      <c r="C138" s="65"/>
      <c r="D138" s="65">
        <f>SUM(D127:D137)</f>
        <v>21</v>
      </c>
      <c r="E138" s="65">
        <f t="shared" ref="E138:H138" si="15">SUM(E127:E137)</f>
        <v>20</v>
      </c>
      <c r="F138" s="65">
        <f t="shared" si="15"/>
        <v>21</v>
      </c>
      <c r="G138" s="65">
        <f t="shared" si="15"/>
        <v>22</v>
      </c>
      <c r="H138" s="65">
        <f t="shared" si="15"/>
        <v>18</v>
      </c>
    </row>
    <row r="139" spans="1:8" x14ac:dyDescent="0.25">
      <c r="A139" s="65"/>
      <c r="B139" s="65"/>
      <c r="C139" s="65"/>
      <c r="D139" s="65"/>
      <c r="E139" s="65"/>
      <c r="F139" s="65"/>
      <c r="G139" s="65"/>
      <c r="H139" s="65"/>
    </row>
  </sheetData>
  <mergeCells count="12">
    <mergeCell ref="A112:H112"/>
    <mergeCell ref="A123:H123"/>
    <mergeCell ref="A73:H73"/>
    <mergeCell ref="A92:H92"/>
    <mergeCell ref="A108:H108"/>
    <mergeCell ref="A109:H109"/>
    <mergeCell ref="A110:H110"/>
    <mergeCell ref="A71:H71"/>
    <mergeCell ref="A72:H72"/>
    <mergeCell ref="A1:H1"/>
    <mergeCell ref="A2:H2"/>
    <mergeCell ref="A3:H3"/>
  </mergeCells>
  <pageMargins left="0.7" right="0.7" top="0.75" bottom="0.75" header="0.3" footer="0.3"/>
  <pageSetup scale="87" orientation="portrait" r:id="rId1"/>
  <rowBreaks count="1" manualBreakCount="1">
    <brk id="107" max="7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4601-E9DC-4993-BBE9-18966FED1280}">
  <dimension ref="A1:H88"/>
  <sheetViews>
    <sheetView topLeftCell="A59" zoomScaleNormal="100" workbookViewId="0">
      <selection activeCell="K83" sqref="K83"/>
    </sheetView>
  </sheetViews>
  <sheetFormatPr defaultRowHeight="15" x14ac:dyDescent="0.25"/>
  <cols>
    <col min="1" max="1" width="13.140625" style="57" customWidth="1"/>
    <col min="2" max="2" width="29.28515625" style="57" customWidth="1"/>
    <col min="3" max="3" width="9.42578125" style="57" customWidth="1"/>
    <col min="4" max="4" width="9.28515625" style="57" customWidth="1"/>
    <col min="5" max="5" width="9.140625" style="57"/>
    <col min="6" max="6" width="10.42578125" style="57" bestFit="1" customWidth="1"/>
    <col min="7" max="7" width="9.7109375" style="57" customWidth="1"/>
    <col min="8" max="16384" width="9.140625" style="57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1167</v>
      </c>
      <c r="B3" s="237"/>
      <c r="C3" s="237"/>
      <c r="D3" s="237"/>
      <c r="E3" s="237"/>
      <c r="F3" s="237"/>
      <c r="G3" s="237"/>
      <c r="H3" s="237"/>
    </row>
    <row r="4" spans="1:8" x14ac:dyDescent="0.25">
      <c r="A4" s="66"/>
      <c r="B4" s="66"/>
      <c r="C4" s="92"/>
      <c r="D4" s="92"/>
      <c r="E4" s="92"/>
      <c r="F4" s="92"/>
      <c r="G4" s="93"/>
      <c r="H4" s="58"/>
    </row>
    <row r="5" spans="1:8" x14ac:dyDescent="0.25">
      <c r="A5" s="228" t="s">
        <v>30</v>
      </c>
      <c r="B5" s="228" t="s">
        <v>31</v>
      </c>
      <c r="C5" s="223" t="s">
        <v>865</v>
      </c>
      <c r="D5" s="223" t="s">
        <v>865</v>
      </c>
      <c r="E5" s="223" t="s">
        <v>868</v>
      </c>
      <c r="F5" s="223" t="s">
        <v>868</v>
      </c>
      <c r="G5" s="223" t="s">
        <v>868</v>
      </c>
      <c r="H5" s="223" t="s">
        <v>111</v>
      </c>
    </row>
    <row r="6" spans="1:8" x14ac:dyDescent="0.25">
      <c r="A6" s="228" t="s">
        <v>32</v>
      </c>
      <c r="B6" s="228"/>
      <c r="C6" s="223" t="s">
        <v>866</v>
      </c>
      <c r="D6" s="223" t="s">
        <v>867</v>
      </c>
      <c r="E6" s="223" t="s">
        <v>869</v>
      </c>
      <c r="F6" s="223" t="s">
        <v>867</v>
      </c>
      <c r="G6" s="223" t="s">
        <v>866</v>
      </c>
      <c r="H6" s="1" t="s">
        <v>870</v>
      </c>
    </row>
    <row r="7" spans="1:8" ht="15.75" thickBot="1" x14ac:dyDescent="0.3">
      <c r="A7" s="229" t="s">
        <v>2</v>
      </c>
      <c r="B7" s="229"/>
      <c r="C7" s="76" t="s">
        <v>3</v>
      </c>
      <c r="D7" s="76"/>
      <c r="E7" s="76" t="s">
        <v>77</v>
      </c>
      <c r="F7" s="76" t="s">
        <v>872</v>
      </c>
      <c r="G7" s="76" t="s">
        <v>77</v>
      </c>
      <c r="H7" s="76" t="s">
        <v>77</v>
      </c>
    </row>
    <row r="8" spans="1:8" ht="15.75" thickTop="1" x14ac:dyDescent="0.25">
      <c r="A8" s="66" t="s">
        <v>1168</v>
      </c>
      <c r="B8" s="66" t="s">
        <v>283</v>
      </c>
      <c r="C8" s="230"/>
      <c r="D8" s="92"/>
      <c r="E8" s="92"/>
      <c r="F8" s="92"/>
      <c r="G8" s="92"/>
      <c r="H8" s="230">
        <v>100000</v>
      </c>
    </row>
    <row r="9" spans="1:8" hidden="1" x14ac:dyDescent="0.25">
      <c r="A9" s="66" t="s">
        <v>1169</v>
      </c>
      <c r="B9" s="66" t="s">
        <v>284</v>
      </c>
      <c r="C9" s="230"/>
      <c r="D9" s="230"/>
      <c r="E9" s="230"/>
      <c r="F9" s="230"/>
      <c r="G9" s="230"/>
      <c r="H9" s="230">
        <v>0</v>
      </c>
    </row>
    <row r="10" spans="1:8" x14ac:dyDescent="0.25">
      <c r="A10" s="66" t="s">
        <v>1170</v>
      </c>
      <c r="B10" s="66" t="s">
        <v>290</v>
      </c>
      <c r="C10" s="230"/>
      <c r="D10" s="230"/>
      <c r="E10" s="230"/>
      <c r="F10" s="230"/>
      <c r="G10" s="230"/>
      <c r="H10" s="230">
        <v>2000</v>
      </c>
    </row>
    <row r="11" spans="1:8" hidden="1" x14ac:dyDescent="0.25">
      <c r="A11" s="66" t="s">
        <v>1171</v>
      </c>
      <c r="B11" s="66" t="s">
        <v>285</v>
      </c>
      <c r="C11" s="230"/>
      <c r="D11" s="92"/>
      <c r="E11" s="92"/>
      <c r="F11" s="92"/>
      <c r="G11" s="92"/>
      <c r="H11" s="230">
        <v>0</v>
      </c>
    </row>
    <row r="12" spans="1:8" x14ac:dyDescent="0.25">
      <c r="A12" s="66" t="s">
        <v>1172</v>
      </c>
      <c r="B12" s="66" t="s">
        <v>286</v>
      </c>
      <c r="C12" s="230"/>
      <c r="D12" s="92"/>
      <c r="E12" s="92"/>
      <c r="F12" s="92"/>
      <c r="G12" s="92"/>
      <c r="H12" s="230">
        <v>14225</v>
      </c>
    </row>
    <row r="13" spans="1:8" x14ac:dyDescent="0.25">
      <c r="A13" s="66" t="s">
        <v>1173</v>
      </c>
      <c r="B13" s="66" t="s">
        <v>287</v>
      </c>
      <c r="C13" s="230"/>
      <c r="D13" s="92"/>
      <c r="E13" s="92"/>
      <c r="F13" s="92"/>
      <c r="G13" s="92"/>
      <c r="H13" s="230">
        <v>8109</v>
      </c>
    </row>
    <row r="14" spans="1:8" x14ac:dyDescent="0.25">
      <c r="A14" s="66" t="s">
        <v>1174</v>
      </c>
      <c r="B14" s="66" t="s">
        <v>289</v>
      </c>
      <c r="C14" s="230"/>
      <c r="D14" s="230"/>
      <c r="E14" s="230"/>
      <c r="F14" s="230"/>
      <c r="G14" s="230"/>
      <c r="H14" s="230">
        <v>106</v>
      </c>
    </row>
    <row r="15" spans="1:8" x14ac:dyDescent="0.25">
      <c r="A15" s="66" t="s">
        <v>1175</v>
      </c>
      <c r="B15" s="66" t="s">
        <v>288</v>
      </c>
      <c r="C15" s="230"/>
      <c r="D15" s="92"/>
      <c r="E15" s="92"/>
      <c r="F15" s="92"/>
      <c r="G15" s="92"/>
      <c r="H15" s="230">
        <v>10117</v>
      </c>
    </row>
    <row r="16" spans="1:8" x14ac:dyDescent="0.25">
      <c r="A16" s="66" t="s">
        <v>1176</v>
      </c>
      <c r="B16" s="66" t="s">
        <v>320</v>
      </c>
      <c r="C16" s="92"/>
      <c r="D16" s="92"/>
      <c r="E16" s="92"/>
      <c r="F16" s="92"/>
      <c r="G16" s="92"/>
      <c r="H16" s="92">
        <v>4000</v>
      </c>
    </row>
    <row r="17" spans="1:8" x14ac:dyDescent="0.25">
      <c r="A17" s="231"/>
      <c r="B17" s="231" t="s">
        <v>42</v>
      </c>
      <c r="C17" s="232">
        <f>SUM(C8:C16)</f>
        <v>0</v>
      </c>
      <c r="D17" s="232">
        <f t="shared" ref="D17:G17" si="0">SUM(D8:D16)</f>
        <v>0</v>
      </c>
      <c r="E17" s="232">
        <f t="shared" si="0"/>
        <v>0</v>
      </c>
      <c r="F17" s="232">
        <f t="shared" si="0"/>
        <v>0</v>
      </c>
      <c r="G17" s="232">
        <f t="shared" si="0"/>
        <v>0</v>
      </c>
      <c r="H17" s="232">
        <f>SUM(H8:H16)</f>
        <v>138557</v>
      </c>
    </row>
    <row r="18" spans="1:8" x14ac:dyDescent="0.25">
      <c r="A18" s="66" t="s">
        <v>1178</v>
      </c>
      <c r="B18" s="66" t="s">
        <v>292</v>
      </c>
      <c r="C18" s="92"/>
      <c r="D18" s="92"/>
      <c r="E18" s="92"/>
      <c r="F18" s="92"/>
      <c r="G18" s="92"/>
      <c r="H18" s="92">
        <v>2000</v>
      </c>
    </row>
    <row r="19" spans="1:8" x14ac:dyDescent="0.25">
      <c r="A19" s="66" t="s">
        <v>1178</v>
      </c>
      <c r="B19" s="66" t="s">
        <v>294</v>
      </c>
      <c r="C19" s="92"/>
      <c r="D19" s="92"/>
      <c r="E19" s="92"/>
      <c r="F19" s="92"/>
      <c r="G19" s="92"/>
      <c r="H19" s="92">
        <v>100</v>
      </c>
    </row>
    <row r="20" spans="1:8" x14ac:dyDescent="0.25">
      <c r="A20" s="66" t="s">
        <v>1179</v>
      </c>
      <c r="B20" s="66" t="s">
        <v>321</v>
      </c>
      <c r="C20" s="92"/>
      <c r="D20" s="92"/>
      <c r="E20" s="92"/>
      <c r="F20" s="92"/>
      <c r="G20" s="92"/>
      <c r="H20" s="92">
        <v>200</v>
      </c>
    </row>
    <row r="21" spans="1:8" x14ac:dyDescent="0.25">
      <c r="A21" s="66" t="s">
        <v>1180</v>
      </c>
      <c r="B21" s="66" t="s">
        <v>300</v>
      </c>
      <c r="C21" s="92"/>
      <c r="D21" s="92"/>
      <c r="E21" s="92"/>
      <c r="F21" s="92"/>
      <c r="G21" s="92"/>
      <c r="H21" s="92">
        <v>1000</v>
      </c>
    </row>
    <row r="22" spans="1:8" x14ac:dyDescent="0.25">
      <c r="A22" s="231"/>
      <c r="B22" s="231" t="s">
        <v>37</v>
      </c>
      <c r="C22" s="232">
        <f t="shared" ref="C22:H22" si="1">SUM(C18:C21)</f>
        <v>0</v>
      </c>
      <c r="D22" s="232">
        <f t="shared" si="1"/>
        <v>0</v>
      </c>
      <c r="E22" s="232">
        <f t="shared" si="1"/>
        <v>0</v>
      </c>
      <c r="F22" s="232">
        <f t="shared" si="1"/>
        <v>0</v>
      </c>
      <c r="G22" s="232">
        <f t="shared" si="1"/>
        <v>0</v>
      </c>
      <c r="H22" s="232">
        <f t="shared" si="1"/>
        <v>3300</v>
      </c>
    </row>
    <row r="23" spans="1:8" x14ac:dyDescent="0.25">
      <c r="A23" s="66" t="s">
        <v>1181</v>
      </c>
      <c r="B23" s="66" t="s">
        <v>340</v>
      </c>
      <c r="C23" s="92"/>
      <c r="D23" s="92"/>
      <c r="E23" s="92"/>
      <c r="F23" s="92"/>
      <c r="G23" s="92"/>
      <c r="H23" s="92">
        <v>15000</v>
      </c>
    </row>
    <row r="24" spans="1:8" x14ac:dyDescent="0.25">
      <c r="A24" s="231"/>
      <c r="B24" s="231" t="s">
        <v>39</v>
      </c>
      <c r="C24" s="232">
        <f t="shared" ref="C24:H24" si="2">SUM(C23:C23)</f>
        <v>0</v>
      </c>
      <c r="D24" s="232">
        <f t="shared" si="2"/>
        <v>0</v>
      </c>
      <c r="E24" s="232">
        <f t="shared" si="2"/>
        <v>0</v>
      </c>
      <c r="F24" s="232">
        <f t="shared" si="2"/>
        <v>0</v>
      </c>
      <c r="G24" s="232">
        <f t="shared" si="2"/>
        <v>0</v>
      </c>
      <c r="H24" s="232">
        <f t="shared" si="2"/>
        <v>15000</v>
      </c>
    </row>
    <row r="25" spans="1:8" x14ac:dyDescent="0.25">
      <c r="A25" s="66" t="s">
        <v>1182</v>
      </c>
      <c r="B25" s="66" t="s">
        <v>312</v>
      </c>
      <c r="C25" s="230"/>
      <c r="D25" s="230"/>
      <c r="E25" s="230"/>
      <c r="F25" s="230"/>
      <c r="G25" s="230"/>
      <c r="H25" s="230">
        <v>3000</v>
      </c>
    </row>
    <row r="26" spans="1:8" hidden="1" x14ac:dyDescent="0.25">
      <c r="A26" s="66" t="s">
        <v>1183</v>
      </c>
      <c r="B26" s="66" t="s">
        <v>313</v>
      </c>
      <c r="C26" s="230"/>
      <c r="D26" s="230"/>
      <c r="E26" s="92"/>
      <c r="F26" s="92"/>
      <c r="G26" s="92"/>
      <c r="H26" s="230">
        <v>0</v>
      </c>
    </row>
    <row r="27" spans="1:8" x14ac:dyDescent="0.25">
      <c r="A27" s="66" t="s">
        <v>1184</v>
      </c>
      <c r="B27" s="66" t="s">
        <v>314</v>
      </c>
      <c r="C27" s="230"/>
      <c r="D27" s="230"/>
      <c r="E27" s="230"/>
      <c r="F27" s="230"/>
      <c r="G27" s="230"/>
      <c r="H27" s="230">
        <v>250</v>
      </c>
    </row>
    <row r="28" spans="1:8" hidden="1" x14ac:dyDescent="0.25">
      <c r="A28" s="66" t="s">
        <v>1185</v>
      </c>
      <c r="B28" s="66" t="s">
        <v>315</v>
      </c>
      <c r="C28" s="92"/>
      <c r="D28" s="92"/>
      <c r="E28" s="92"/>
      <c r="F28" s="92"/>
      <c r="G28" s="92"/>
      <c r="H28" s="92">
        <v>0</v>
      </c>
    </row>
    <row r="29" spans="1:8" x14ac:dyDescent="0.25">
      <c r="A29" s="66" t="s">
        <v>1186</v>
      </c>
      <c r="B29" s="66" t="s">
        <v>317</v>
      </c>
      <c r="C29" s="92"/>
      <c r="D29" s="92"/>
      <c r="E29" s="92"/>
      <c r="F29" s="92"/>
      <c r="G29" s="92"/>
      <c r="H29" s="92">
        <v>5000</v>
      </c>
    </row>
    <row r="30" spans="1:8" hidden="1" x14ac:dyDescent="0.25">
      <c r="A30" s="66" t="s">
        <v>1187</v>
      </c>
      <c r="B30" s="66" t="s">
        <v>318</v>
      </c>
      <c r="C30" s="230"/>
      <c r="D30" s="230"/>
      <c r="E30" s="230"/>
      <c r="F30" s="230"/>
      <c r="G30" s="230"/>
      <c r="H30" s="230">
        <v>0</v>
      </c>
    </row>
    <row r="31" spans="1:8" hidden="1" x14ac:dyDescent="0.25">
      <c r="A31" s="66" t="s">
        <v>1188</v>
      </c>
      <c r="B31" s="66" t="s">
        <v>469</v>
      </c>
      <c r="C31" s="92"/>
      <c r="D31" s="92"/>
      <c r="E31" s="92"/>
      <c r="F31" s="92"/>
      <c r="G31" s="92"/>
      <c r="H31" s="92">
        <v>0</v>
      </c>
    </row>
    <row r="32" spans="1:8" x14ac:dyDescent="0.25">
      <c r="A32" s="66" t="s">
        <v>1189</v>
      </c>
      <c r="B32" s="66" t="s">
        <v>322</v>
      </c>
      <c r="C32" s="230"/>
      <c r="D32" s="230"/>
      <c r="E32" s="230"/>
      <c r="F32" s="92"/>
      <c r="G32" s="230"/>
      <c r="H32" s="230">
        <v>1500</v>
      </c>
    </row>
    <row r="33" spans="1:8" x14ac:dyDescent="0.25">
      <c r="A33" s="231"/>
      <c r="B33" s="231" t="s">
        <v>40</v>
      </c>
      <c r="C33" s="232">
        <f t="shared" ref="C33:H33" si="3">SUM(C25:C32)</f>
        <v>0</v>
      </c>
      <c r="D33" s="232">
        <f t="shared" si="3"/>
        <v>0</v>
      </c>
      <c r="E33" s="232">
        <f t="shared" si="3"/>
        <v>0</v>
      </c>
      <c r="F33" s="232">
        <f t="shared" si="3"/>
        <v>0</v>
      </c>
      <c r="G33" s="232">
        <f t="shared" si="3"/>
        <v>0</v>
      </c>
      <c r="H33" s="232">
        <f t="shared" si="3"/>
        <v>9750</v>
      </c>
    </row>
    <row r="34" spans="1:8" x14ac:dyDescent="0.25">
      <c r="A34" s="66" t="s">
        <v>1190</v>
      </c>
      <c r="B34" s="66" t="s">
        <v>557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5000</v>
      </c>
    </row>
    <row r="35" spans="1:8" x14ac:dyDescent="0.25">
      <c r="A35" s="231"/>
      <c r="B35" s="231" t="s">
        <v>1165</v>
      </c>
      <c r="C35" s="232">
        <f>SUM(C34:C34)</f>
        <v>0</v>
      </c>
      <c r="D35" s="232">
        <f t="shared" ref="D35:G35" si="4">SUM(D34:D34)</f>
        <v>0</v>
      </c>
      <c r="E35" s="232">
        <f t="shared" si="4"/>
        <v>0</v>
      </c>
      <c r="F35" s="232">
        <f t="shared" si="4"/>
        <v>0</v>
      </c>
      <c r="G35" s="232">
        <f t="shared" si="4"/>
        <v>0</v>
      </c>
      <c r="H35" s="232">
        <f>SUM(H34:H34)</f>
        <v>5000</v>
      </c>
    </row>
    <row r="36" spans="1:8" x14ac:dyDescent="0.25">
      <c r="A36" s="66" t="s">
        <v>1191</v>
      </c>
      <c r="B36" s="66" t="s">
        <v>614</v>
      </c>
      <c r="C36" s="92">
        <v>0</v>
      </c>
      <c r="D36" s="92">
        <v>0</v>
      </c>
      <c r="E36" s="92">
        <v>0</v>
      </c>
      <c r="F36" s="92">
        <v>0</v>
      </c>
      <c r="G36" s="92">
        <v>0</v>
      </c>
      <c r="H36" s="58">
        <v>8800</v>
      </c>
    </row>
    <row r="37" spans="1:8" hidden="1" x14ac:dyDescent="0.25">
      <c r="A37" s="66" t="s">
        <v>1192</v>
      </c>
      <c r="B37" s="66" t="s">
        <v>1194</v>
      </c>
      <c r="C37" s="92">
        <v>0</v>
      </c>
      <c r="D37" s="92">
        <v>0</v>
      </c>
      <c r="E37" s="92">
        <v>0</v>
      </c>
      <c r="F37" s="92">
        <v>0</v>
      </c>
      <c r="G37" s="92">
        <v>0</v>
      </c>
      <c r="H37" s="58">
        <v>0</v>
      </c>
    </row>
    <row r="38" spans="1:8" ht="15.75" thickBot="1" x14ac:dyDescent="0.3">
      <c r="A38" s="231"/>
      <c r="B38" s="231" t="s">
        <v>105</v>
      </c>
      <c r="C38" s="232">
        <f t="shared" ref="C38:H38" si="5">SUM(C36:C37)</f>
        <v>0</v>
      </c>
      <c r="D38" s="232">
        <f t="shared" si="5"/>
        <v>0</v>
      </c>
      <c r="E38" s="232">
        <f t="shared" si="5"/>
        <v>0</v>
      </c>
      <c r="F38" s="232">
        <f t="shared" si="5"/>
        <v>0</v>
      </c>
      <c r="G38" s="232">
        <f t="shared" si="5"/>
        <v>0</v>
      </c>
      <c r="H38" s="232">
        <f t="shared" si="5"/>
        <v>8800</v>
      </c>
    </row>
    <row r="39" spans="1:8" ht="16.5" thickTop="1" thickBot="1" x14ac:dyDescent="0.3">
      <c r="A39" s="98"/>
      <c r="B39" s="98" t="s">
        <v>1166</v>
      </c>
      <c r="C39" s="99">
        <f t="shared" ref="C39:H39" si="6">SUM(C8:C38)/2</f>
        <v>0</v>
      </c>
      <c r="D39" s="99">
        <f t="shared" si="6"/>
        <v>0</v>
      </c>
      <c r="E39" s="99">
        <f t="shared" si="6"/>
        <v>0</v>
      </c>
      <c r="F39" s="99">
        <f t="shared" si="6"/>
        <v>0</v>
      </c>
      <c r="G39" s="99">
        <f t="shared" si="6"/>
        <v>0</v>
      </c>
      <c r="H39" s="99">
        <f t="shared" si="6"/>
        <v>180407</v>
      </c>
    </row>
    <row r="40" spans="1:8" ht="15.75" thickTop="1" x14ac:dyDescent="0.25"/>
    <row r="41" spans="1:8" x14ac:dyDescent="0.25">
      <c r="A41" s="66"/>
      <c r="B41" s="66"/>
      <c r="C41" s="92"/>
      <c r="D41" s="92"/>
      <c r="E41" s="92"/>
      <c r="F41" s="92"/>
      <c r="G41" s="93"/>
      <c r="H41" s="93"/>
    </row>
    <row r="42" spans="1:8" x14ac:dyDescent="0.25">
      <c r="A42" s="66"/>
      <c r="B42" s="227"/>
      <c r="C42" s="227" t="str">
        <f>A1</f>
        <v>CITY OF GAINESVILLE</v>
      </c>
      <c r="D42" s="92"/>
      <c r="E42" s="227"/>
      <c r="F42" s="227"/>
      <c r="G42" s="227"/>
      <c r="H42" s="227"/>
    </row>
    <row r="43" spans="1:8" x14ac:dyDescent="0.25">
      <c r="A43" s="66"/>
      <c r="B43" s="227"/>
      <c r="C43" s="227" t="str">
        <f>A2</f>
        <v>BUDGET 2025-2026</v>
      </c>
      <c r="D43" s="92"/>
      <c r="E43" s="227"/>
      <c r="F43" s="227"/>
      <c r="G43" s="227"/>
      <c r="H43" s="227"/>
    </row>
    <row r="44" spans="1:8" x14ac:dyDescent="0.25">
      <c r="A44" s="66"/>
      <c r="B44" s="227"/>
      <c r="C44" s="227" t="str">
        <f>A3</f>
        <v>CITY PLANNING</v>
      </c>
      <c r="D44" s="92"/>
      <c r="E44" s="227"/>
      <c r="F44" s="227"/>
      <c r="G44" s="227"/>
      <c r="H44" s="227"/>
    </row>
    <row r="45" spans="1:8" x14ac:dyDescent="0.25">
      <c r="A45" s="66"/>
      <c r="B45" s="66"/>
      <c r="C45" s="92"/>
      <c r="D45" s="92"/>
      <c r="E45" s="92"/>
      <c r="F45" s="92"/>
      <c r="G45" s="93"/>
      <c r="H45" s="93"/>
    </row>
    <row r="46" spans="1:8" x14ac:dyDescent="0.25">
      <c r="A46" s="66"/>
      <c r="B46" s="66"/>
      <c r="C46" s="92"/>
      <c r="D46" s="92"/>
      <c r="E46" s="92"/>
      <c r="F46" s="92"/>
      <c r="G46" s="93"/>
      <c r="H46" s="93"/>
    </row>
    <row r="47" spans="1:8" x14ac:dyDescent="0.25">
      <c r="A47" s="66"/>
      <c r="B47" s="66"/>
      <c r="C47" s="92"/>
      <c r="D47" s="92"/>
      <c r="E47" s="92"/>
      <c r="F47" s="92"/>
      <c r="G47" s="93"/>
      <c r="H47" s="93"/>
    </row>
    <row r="48" spans="1:8" x14ac:dyDescent="0.25">
      <c r="A48" s="66"/>
      <c r="B48" s="66"/>
      <c r="C48" s="92"/>
      <c r="D48" s="92"/>
      <c r="E48" s="92"/>
      <c r="F48" s="92"/>
      <c r="G48" s="93"/>
      <c r="H48" s="93"/>
    </row>
    <row r="49" spans="1:8" x14ac:dyDescent="0.25">
      <c r="A49" s="66"/>
      <c r="B49" s="66"/>
      <c r="C49" s="92"/>
      <c r="D49" s="92"/>
      <c r="E49" s="92"/>
      <c r="F49" s="92"/>
      <c r="G49" s="93"/>
      <c r="H49" s="93"/>
    </row>
    <row r="50" spans="1:8" x14ac:dyDescent="0.25">
      <c r="A50" s="66"/>
      <c r="B50" s="66"/>
      <c r="C50" s="92"/>
      <c r="D50" s="92"/>
      <c r="E50" s="92"/>
      <c r="F50" s="92"/>
      <c r="G50" s="93"/>
      <c r="H50" s="93"/>
    </row>
    <row r="51" spans="1:8" x14ac:dyDescent="0.25">
      <c r="A51" s="66"/>
      <c r="B51" s="66"/>
      <c r="C51" s="92"/>
      <c r="D51" s="92"/>
      <c r="E51" s="92"/>
      <c r="F51" s="92"/>
      <c r="G51" s="93"/>
      <c r="H51" s="93"/>
    </row>
    <row r="52" spans="1:8" x14ac:dyDescent="0.25">
      <c r="A52" s="66"/>
      <c r="B52" s="66"/>
      <c r="C52" s="92"/>
      <c r="D52" s="92"/>
      <c r="E52" s="92"/>
      <c r="F52" s="92"/>
      <c r="G52" s="93"/>
      <c r="H52" s="93"/>
    </row>
    <row r="53" spans="1:8" x14ac:dyDescent="0.25">
      <c r="A53" s="66"/>
      <c r="B53" s="66"/>
      <c r="C53" s="92"/>
      <c r="D53" s="92"/>
      <c r="E53" s="92"/>
      <c r="F53" s="92"/>
      <c r="G53" s="93"/>
      <c r="H53" s="93"/>
    </row>
    <row r="54" spans="1:8" x14ac:dyDescent="0.25">
      <c r="A54" s="66"/>
      <c r="B54" s="66"/>
      <c r="C54" s="92"/>
      <c r="D54" s="92"/>
      <c r="E54" s="92"/>
      <c r="F54" s="92"/>
      <c r="G54" s="93"/>
      <c r="H54" s="93"/>
    </row>
    <row r="55" spans="1:8" x14ac:dyDescent="0.25">
      <c r="A55" s="66"/>
      <c r="B55" s="66"/>
      <c r="C55" s="92"/>
      <c r="D55" s="92"/>
      <c r="E55" s="92"/>
      <c r="F55" s="92"/>
      <c r="G55" s="93"/>
      <c r="H55" s="93"/>
    </row>
    <row r="56" spans="1:8" x14ac:dyDescent="0.25">
      <c r="A56" s="66"/>
      <c r="B56" s="66"/>
      <c r="C56" s="92"/>
      <c r="D56" s="92"/>
      <c r="E56" s="92"/>
      <c r="F56" s="92"/>
      <c r="G56" s="93"/>
      <c r="H56" s="93"/>
    </row>
    <row r="57" spans="1:8" x14ac:dyDescent="0.25">
      <c r="A57" s="66"/>
      <c r="B57" s="66"/>
      <c r="C57" s="92"/>
      <c r="D57" s="92"/>
      <c r="E57" s="92"/>
      <c r="F57" s="92"/>
      <c r="G57" s="93"/>
      <c r="H57" s="93"/>
    </row>
    <row r="58" spans="1:8" x14ac:dyDescent="0.25">
      <c r="A58" s="66"/>
      <c r="B58" s="66"/>
      <c r="C58" s="92"/>
      <c r="D58" s="92"/>
      <c r="E58" s="92"/>
      <c r="F58" s="92"/>
      <c r="G58" s="93"/>
      <c r="H58" s="93"/>
    </row>
    <row r="59" spans="1:8" x14ac:dyDescent="0.25">
      <c r="A59" s="66"/>
      <c r="B59" s="66"/>
      <c r="C59" s="92"/>
      <c r="D59" s="92"/>
      <c r="E59" s="92"/>
      <c r="F59" s="92"/>
      <c r="G59" s="93"/>
      <c r="H59" s="93"/>
    </row>
    <row r="60" spans="1:8" x14ac:dyDescent="0.25">
      <c r="A60" s="66"/>
      <c r="B60" s="66"/>
      <c r="C60" s="92"/>
      <c r="D60" s="92"/>
      <c r="E60" s="92"/>
      <c r="F60" s="92"/>
      <c r="G60" s="93"/>
      <c r="H60" s="93"/>
    </row>
    <row r="61" spans="1:8" x14ac:dyDescent="0.25">
      <c r="A61" s="66"/>
      <c r="B61" s="66"/>
      <c r="C61" s="92"/>
      <c r="D61" s="92"/>
      <c r="E61" s="92"/>
      <c r="F61" s="92"/>
      <c r="G61" s="93"/>
      <c r="H61" s="93"/>
    </row>
    <row r="62" spans="1:8" x14ac:dyDescent="0.25">
      <c r="A62" s="66"/>
      <c r="B62" s="66"/>
      <c r="C62" s="92"/>
      <c r="D62" s="92"/>
      <c r="E62" s="92"/>
      <c r="F62" s="92"/>
      <c r="G62" s="93"/>
      <c r="H62" s="93"/>
    </row>
    <row r="63" spans="1:8" x14ac:dyDescent="0.25">
      <c r="A63" s="66"/>
      <c r="B63" s="66"/>
      <c r="C63" s="92"/>
      <c r="D63" s="92"/>
      <c r="E63" s="92"/>
      <c r="F63" s="92"/>
      <c r="G63" s="93"/>
      <c r="H63" s="93"/>
    </row>
    <row r="64" spans="1:8" ht="15.75" thickBot="1" x14ac:dyDescent="0.3">
      <c r="A64" s="66"/>
      <c r="B64" s="66"/>
      <c r="C64" s="92"/>
      <c r="D64" s="92"/>
      <c r="E64" s="92"/>
      <c r="F64" s="92"/>
      <c r="G64" s="93"/>
      <c r="H64" s="93"/>
    </row>
    <row r="65" spans="1:8" ht="16.5" thickTop="1" thickBot="1" x14ac:dyDescent="0.3">
      <c r="A65" s="224" t="s">
        <v>939</v>
      </c>
      <c r="B65" s="225"/>
      <c r="C65" s="225"/>
      <c r="D65" s="225"/>
      <c r="E65" s="225"/>
      <c r="F65" s="225"/>
      <c r="G65" s="225"/>
      <c r="H65" s="226"/>
    </row>
    <row r="66" spans="1:8" ht="15.75" thickTop="1" x14ac:dyDescent="0.25">
      <c r="A66" s="66"/>
      <c r="B66" s="96"/>
      <c r="C66" s="101" t="str">
        <f t="shared" ref="C66:H67" si="7">C5</f>
        <v>2023-2024</v>
      </c>
      <c r="D66" s="101" t="str">
        <f t="shared" si="7"/>
        <v>2023-2024</v>
      </c>
      <c r="E66" s="101" t="str">
        <f t="shared" si="7"/>
        <v>2024-2025</v>
      </c>
      <c r="F66" s="101" t="str">
        <f t="shared" si="7"/>
        <v>2024-2025</v>
      </c>
      <c r="G66" s="101" t="str">
        <f t="shared" si="7"/>
        <v>2024-2025</v>
      </c>
      <c r="H66" s="101" t="str">
        <f t="shared" si="7"/>
        <v>2025-26</v>
      </c>
    </row>
    <row r="67" spans="1:8" x14ac:dyDescent="0.25">
      <c r="A67" s="66"/>
      <c r="B67" s="96"/>
      <c r="C67" s="101" t="str">
        <f t="shared" si="7"/>
        <v>REVISED</v>
      </c>
      <c r="D67" s="101" t="str">
        <f t="shared" si="7"/>
        <v>ACTUAL</v>
      </c>
      <c r="E67" s="101" t="str">
        <f t="shared" si="7"/>
        <v>ADOPTED</v>
      </c>
      <c r="F67" s="101" t="str">
        <f t="shared" si="7"/>
        <v>ACTUAL</v>
      </c>
      <c r="G67" s="101" t="str">
        <f t="shared" si="7"/>
        <v>REVISED</v>
      </c>
      <c r="H67" s="101" t="str">
        <f t="shared" si="7"/>
        <v>PROPOSED</v>
      </c>
    </row>
    <row r="68" spans="1:8" ht="15.75" thickBot="1" x14ac:dyDescent="0.3">
      <c r="A68" s="66"/>
      <c r="B68" s="97" t="s">
        <v>940</v>
      </c>
      <c r="C68" s="176"/>
      <c r="D68" s="176"/>
      <c r="E68" s="176" t="str">
        <f>E7</f>
        <v>BUDGET</v>
      </c>
      <c r="F68" s="176" t="str">
        <f>F7</f>
        <v>SIX MONTHS</v>
      </c>
      <c r="G68" s="176" t="str">
        <f>G7</f>
        <v>BUDGET</v>
      </c>
      <c r="H68" s="176" t="str">
        <f>H7</f>
        <v>BUDGET</v>
      </c>
    </row>
    <row r="69" spans="1:8" ht="15.75" thickTop="1" x14ac:dyDescent="0.25">
      <c r="A69" s="66"/>
      <c r="B69" s="66" t="s">
        <v>941</v>
      </c>
      <c r="C69" s="92">
        <f t="shared" ref="C69:H69" si="8">C17</f>
        <v>0</v>
      </c>
      <c r="D69" s="92">
        <f t="shared" si="8"/>
        <v>0</v>
      </c>
      <c r="E69" s="92">
        <f t="shared" si="8"/>
        <v>0</v>
      </c>
      <c r="F69" s="92">
        <f t="shared" si="8"/>
        <v>0</v>
      </c>
      <c r="G69" s="92">
        <f t="shared" si="8"/>
        <v>0</v>
      </c>
      <c r="H69" s="92">
        <f t="shared" si="8"/>
        <v>138557</v>
      </c>
    </row>
    <row r="70" spans="1:8" x14ac:dyDescent="0.25">
      <c r="A70" s="66"/>
      <c r="B70" s="66" t="s">
        <v>79</v>
      </c>
      <c r="C70" s="92">
        <f t="shared" ref="C70:H70" si="9">C22</f>
        <v>0</v>
      </c>
      <c r="D70" s="92">
        <f t="shared" si="9"/>
        <v>0</v>
      </c>
      <c r="E70" s="92">
        <f t="shared" si="9"/>
        <v>0</v>
      </c>
      <c r="F70" s="92">
        <f t="shared" si="9"/>
        <v>0</v>
      </c>
      <c r="G70" s="92">
        <f t="shared" si="9"/>
        <v>0</v>
      </c>
      <c r="H70" s="92">
        <f t="shared" si="9"/>
        <v>3300</v>
      </c>
    </row>
    <row r="71" spans="1:8" x14ac:dyDescent="0.25">
      <c r="A71" s="66"/>
      <c r="B71" s="66" t="s">
        <v>80</v>
      </c>
      <c r="C71" s="92">
        <f t="shared" ref="C71:H71" si="10">C24</f>
        <v>0</v>
      </c>
      <c r="D71" s="92">
        <f t="shared" si="10"/>
        <v>0</v>
      </c>
      <c r="E71" s="92">
        <f t="shared" si="10"/>
        <v>0</v>
      </c>
      <c r="F71" s="92">
        <f t="shared" si="10"/>
        <v>0</v>
      </c>
      <c r="G71" s="92">
        <f t="shared" si="10"/>
        <v>0</v>
      </c>
      <c r="H71" s="92">
        <f t="shared" si="10"/>
        <v>15000</v>
      </c>
    </row>
    <row r="72" spans="1:8" x14ac:dyDescent="0.25">
      <c r="A72" s="66"/>
      <c r="B72" s="66" t="s">
        <v>81</v>
      </c>
      <c r="C72" s="92">
        <f t="shared" ref="C72:H72" si="11">C33</f>
        <v>0</v>
      </c>
      <c r="D72" s="92">
        <f t="shared" si="11"/>
        <v>0</v>
      </c>
      <c r="E72" s="92">
        <f t="shared" si="11"/>
        <v>0</v>
      </c>
      <c r="F72" s="92">
        <f t="shared" si="11"/>
        <v>0</v>
      </c>
      <c r="G72" s="92">
        <f t="shared" si="11"/>
        <v>0</v>
      </c>
      <c r="H72" s="92">
        <f t="shared" si="11"/>
        <v>9750</v>
      </c>
    </row>
    <row r="73" spans="1:8" x14ac:dyDescent="0.25">
      <c r="A73" s="66"/>
      <c r="B73" s="66" t="s">
        <v>964</v>
      </c>
      <c r="C73" s="92">
        <f t="shared" ref="C73:H73" si="12">C35</f>
        <v>0</v>
      </c>
      <c r="D73" s="92">
        <f t="shared" si="12"/>
        <v>0</v>
      </c>
      <c r="E73" s="92">
        <f t="shared" si="12"/>
        <v>0</v>
      </c>
      <c r="F73" s="92">
        <f t="shared" si="12"/>
        <v>0</v>
      </c>
      <c r="G73" s="92">
        <f t="shared" si="12"/>
        <v>0</v>
      </c>
      <c r="H73" s="92">
        <f t="shared" si="12"/>
        <v>5000</v>
      </c>
    </row>
    <row r="74" spans="1:8" ht="15.75" thickBot="1" x14ac:dyDescent="0.3">
      <c r="A74" s="66"/>
      <c r="B74" s="66" t="s">
        <v>965</v>
      </c>
      <c r="C74" s="92">
        <f t="shared" ref="C74:H74" si="13">C38</f>
        <v>0</v>
      </c>
      <c r="D74" s="92">
        <f t="shared" si="13"/>
        <v>0</v>
      </c>
      <c r="E74" s="92">
        <f t="shared" si="13"/>
        <v>0</v>
      </c>
      <c r="F74" s="92">
        <f t="shared" si="13"/>
        <v>0</v>
      </c>
      <c r="G74" s="92">
        <f t="shared" si="13"/>
        <v>0</v>
      </c>
      <c r="H74" s="92">
        <f t="shared" si="13"/>
        <v>8800</v>
      </c>
    </row>
    <row r="75" spans="1:8" ht="16.5" thickTop="1" thickBot="1" x14ac:dyDescent="0.3">
      <c r="A75" s="66"/>
      <c r="B75" s="98" t="s">
        <v>78</v>
      </c>
      <c r="C75" s="99">
        <f t="shared" ref="C75:H75" si="14">SUM(C69:C74)</f>
        <v>0</v>
      </c>
      <c r="D75" s="99">
        <f t="shared" si="14"/>
        <v>0</v>
      </c>
      <c r="E75" s="99">
        <f t="shared" si="14"/>
        <v>0</v>
      </c>
      <c r="F75" s="99">
        <f t="shared" si="14"/>
        <v>0</v>
      </c>
      <c r="G75" s="99">
        <f t="shared" si="14"/>
        <v>0</v>
      </c>
      <c r="H75" s="99">
        <f t="shared" si="14"/>
        <v>180407</v>
      </c>
    </row>
    <row r="76" spans="1:8" ht="16.5" thickTop="1" thickBot="1" x14ac:dyDescent="0.3">
      <c r="A76" s="66"/>
      <c r="B76" s="66"/>
      <c r="C76" s="92"/>
      <c r="D76" s="92"/>
      <c r="E76" s="92"/>
      <c r="F76" s="92"/>
      <c r="G76" s="93"/>
      <c r="H76" s="93"/>
    </row>
    <row r="77" spans="1:8" ht="16.5" thickTop="1" thickBot="1" x14ac:dyDescent="0.3">
      <c r="A77" s="224" t="s">
        <v>943</v>
      </c>
      <c r="B77" s="225"/>
      <c r="C77" s="225"/>
      <c r="D77" s="225"/>
      <c r="E77" s="225"/>
      <c r="F77" s="225"/>
      <c r="G77" s="225"/>
      <c r="H77" s="226"/>
    </row>
    <row r="78" spans="1:8" ht="15.75" thickTop="1" x14ac:dyDescent="0.25">
      <c r="A78" s="66"/>
      <c r="B78" s="105"/>
      <c r="C78" s="101"/>
      <c r="D78" s="101" t="s">
        <v>867</v>
      </c>
      <c r="E78" s="101" t="s">
        <v>867</v>
      </c>
      <c r="F78" s="101" t="s">
        <v>867</v>
      </c>
      <c r="G78" s="106" t="s">
        <v>944</v>
      </c>
      <c r="H78" s="106" t="s">
        <v>870</v>
      </c>
    </row>
    <row r="79" spans="1:8" ht="15.75" thickBot="1" x14ac:dyDescent="0.3">
      <c r="A79" s="66"/>
      <c r="B79" s="144"/>
      <c r="C79" s="102"/>
      <c r="D79" s="233">
        <f>'[11]60-19-10'!D57</f>
        <v>2022</v>
      </c>
      <c r="E79" s="233">
        <f>'[11]60-19-10'!E57</f>
        <v>2023</v>
      </c>
      <c r="F79" s="233">
        <f>'[11]60-19-10'!F57</f>
        <v>2024</v>
      </c>
      <c r="G79" s="233">
        <f>'[11]60-19-10'!G57</f>
        <v>2025</v>
      </c>
      <c r="H79" s="233">
        <f>'[11]60-19-10'!H57</f>
        <v>2026</v>
      </c>
    </row>
    <row r="80" spans="1:8" ht="15.75" thickTop="1" x14ac:dyDescent="0.25">
      <c r="A80" s="66"/>
      <c r="B80" s="66"/>
      <c r="C80" s="92"/>
      <c r="D80" s="92"/>
      <c r="E80" s="92"/>
      <c r="F80" s="92"/>
      <c r="G80" s="92"/>
      <c r="H80" s="92"/>
    </row>
    <row r="81" spans="1:8" ht="15.75" thickBot="1" x14ac:dyDescent="0.3">
      <c r="A81" s="66"/>
      <c r="B81" s="85"/>
      <c r="C81" s="100"/>
      <c r="D81" s="100"/>
      <c r="E81" s="100"/>
      <c r="F81" s="104"/>
      <c r="G81" s="104"/>
      <c r="H81" s="104"/>
    </row>
    <row r="82" spans="1:8" ht="16.5" thickTop="1" thickBot="1" x14ac:dyDescent="0.3">
      <c r="A82" s="224" t="s">
        <v>955</v>
      </c>
      <c r="B82" s="225"/>
      <c r="C82" s="225"/>
      <c r="D82" s="225"/>
      <c r="E82" s="225"/>
      <c r="F82" s="225"/>
      <c r="G82" s="225"/>
      <c r="H82" s="226"/>
    </row>
    <row r="83" spans="1:8" ht="15.75" thickTop="1" x14ac:dyDescent="0.25">
      <c r="A83" s="66"/>
      <c r="B83" s="105"/>
      <c r="C83" s="101"/>
      <c r="D83" s="101" t="s">
        <v>867</v>
      </c>
      <c r="E83" s="101" t="s">
        <v>867</v>
      </c>
      <c r="F83" s="101" t="s">
        <v>867</v>
      </c>
      <c r="G83" s="106" t="s">
        <v>944</v>
      </c>
      <c r="H83" s="106" t="str">
        <f>H67</f>
        <v>PROPOSED</v>
      </c>
    </row>
    <row r="84" spans="1:8" ht="15.75" thickBot="1" x14ac:dyDescent="0.3">
      <c r="A84" s="66"/>
      <c r="B84" s="97" t="s">
        <v>956</v>
      </c>
      <c r="C84" s="102"/>
      <c r="D84" s="233">
        <f>D79</f>
        <v>2022</v>
      </c>
      <c r="E84" s="233">
        <f t="shared" ref="E84:H84" si="15">E79</f>
        <v>2023</v>
      </c>
      <c r="F84" s="233">
        <f t="shared" si="15"/>
        <v>2024</v>
      </c>
      <c r="G84" s="233">
        <f t="shared" si="15"/>
        <v>2025</v>
      </c>
      <c r="H84" s="233">
        <f t="shared" si="15"/>
        <v>2026</v>
      </c>
    </row>
    <row r="85" spans="1:8" ht="15.75" thickTop="1" x14ac:dyDescent="0.25">
      <c r="A85" s="66"/>
      <c r="B85" s="65" t="s">
        <v>1193</v>
      </c>
      <c r="C85" s="65"/>
      <c r="D85" s="65"/>
      <c r="E85" s="65"/>
      <c r="F85" s="65"/>
      <c r="G85" s="65"/>
      <c r="H85" s="65">
        <v>1</v>
      </c>
    </row>
    <row r="86" spans="1:8" x14ac:dyDescent="0.25">
      <c r="A86" s="66"/>
      <c r="B86" s="234"/>
      <c r="C86" s="235"/>
      <c r="D86" s="234"/>
      <c r="E86" s="234"/>
      <c r="F86" s="234"/>
      <c r="G86" s="234"/>
      <c r="H86" s="234"/>
    </row>
    <row r="87" spans="1:8" x14ac:dyDescent="0.25">
      <c r="A87" s="66"/>
      <c r="B87" s="65" t="s">
        <v>1196</v>
      </c>
      <c r="C87" s="66"/>
      <c r="D87" s="65">
        <f>SUM(D85:D86)</f>
        <v>0</v>
      </c>
      <c r="E87" s="65">
        <f t="shared" ref="E87:H87" si="16">SUM(E85:E86)</f>
        <v>0</v>
      </c>
      <c r="F87" s="65">
        <f t="shared" si="16"/>
        <v>0</v>
      </c>
      <c r="G87" s="65">
        <f t="shared" si="16"/>
        <v>0</v>
      </c>
      <c r="H87" s="65">
        <f t="shared" si="16"/>
        <v>1</v>
      </c>
    </row>
    <row r="88" spans="1:8" x14ac:dyDescent="0.25">
      <c r="A88" s="66"/>
      <c r="B88" s="66"/>
      <c r="C88" s="66"/>
      <c r="D88" s="66"/>
      <c r="E88" s="66"/>
      <c r="F88" s="66"/>
      <c r="G88" s="66"/>
      <c r="H88" s="66"/>
    </row>
  </sheetData>
  <mergeCells count="3">
    <mergeCell ref="A1:H1"/>
    <mergeCell ref="A2:H2"/>
    <mergeCell ref="A3:H3"/>
  </mergeCells>
  <pageMargins left="0.7" right="0.7" top="0.75" bottom="0.75" header="0.3" footer="0.3"/>
  <pageSetup scale="90" orientation="portrait" r:id="rId1"/>
  <rowBreaks count="1" manualBreakCount="1">
    <brk id="41" max="7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92"/>
  <sheetViews>
    <sheetView zoomScaleNormal="100" workbookViewId="0">
      <selection activeCell="K61" sqref="K61"/>
    </sheetView>
  </sheetViews>
  <sheetFormatPr defaultRowHeight="15" x14ac:dyDescent="0.25"/>
  <cols>
    <col min="1" max="1" width="14.42578125" customWidth="1"/>
    <col min="2" max="2" width="32.7109375" customWidth="1"/>
    <col min="4" max="5" width="9.5703125" bestFit="1" customWidth="1"/>
    <col min="6" max="6" width="11.28515625" bestFit="1" customWidth="1"/>
    <col min="7" max="8" width="11.5703125" bestFit="1" customWidth="1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110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</row>
    <row r="8" spans="1:8" ht="15.75" thickTop="1" x14ac:dyDescent="0.25">
      <c r="A8" s="3" t="s">
        <v>618</v>
      </c>
      <c r="B8" s="3" t="s">
        <v>283</v>
      </c>
      <c r="C8" s="8">
        <v>79396</v>
      </c>
      <c r="D8" s="8">
        <v>79609.81</v>
      </c>
      <c r="E8" s="8">
        <v>84183</v>
      </c>
      <c r="F8" s="8">
        <v>39688.89</v>
      </c>
      <c r="G8" s="8">
        <v>83037</v>
      </c>
      <c r="H8" s="8">
        <v>85990</v>
      </c>
    </row>
    <row r="9" spans="1:8" x14ac:dyDescent="0.25">
      <c r="A9" s="2" t="s">
        <v>619</v>
      </c>
      <c r="B9" s="2" t="s">
        <v>284</v>
      </c>
      <c r="C9" s="18">
        <v>400</v>
      </c>
      <c r="D9" s="18">
        <v>526.11</v>
      </c>
      <c r="E9" s="18">
        <v>400</v>
      </c>
      <c r="F9" s="18">
        <v>487.77</v>
      </c>
      <c r="G9" s="18">
        <v>688</v>
      </c>
      <c r="H9" s="18">
        <v>700</v>
      </c>
    </row>
    <row r="10" spans="1:8" x14ac:dyDescent="0.25">
      <c r="A10" s="2" t="s">
        <v>625</v>
      </c>
      <c r="B10" s="2" t="s">
        <v>290</v>
      </c>
      <c r="C10" s="30">
        <v>1223</v>
      </c>
      <c r="D10" s="59">
        <v>1226.48</v>
      </c>
      <c r="E10" s="59">
        <v>1220</v>
      </c>
      <c r="F10" s="59">
        <v>583.22</v>
      </c>
      <c r="G10" s="59">
        <v>1217</v>
      </c>
      <c r="H10" s="59">
        <v>1220</v>
      </c>
    </row>
    <row r="11" spans="1:8" x14ac:dyDescent="0.25">
      <c r="A11" s="2" t="s">
        <v>620</v>
      </c>
      <c r="B11" s="2" t="s">
        <v>285</v>
      </c>
      <c r="C11" s="30">
        <v>1680</v>
      </c>
      <c r="D11" s="5">
        <v>1680</v>
      </c>
      <c r="E11" s="5">
        <v>1740</v>
      </c>
      <c r="F11" s="5">
        <v>1740</v>
      </c>
      <c r="G11" s="5">
        <v>1740</v>
      </c>
      <c r="H11" s="59">
        <v>1800</v>
      </c>
    </row>
    <row r="12" spans="1:8" x14ac:dyDescent="0.25">
      <c r="A12" s="2" t="s">
        <v>621</v>
      </c>
      <c r="B12" s="2" t="s">
        <v>286</v>
      </c>
      <c r="C12" s="30">
        <v>10840</v>
      </c>
      <c r="D12" s="5">
        <v>10885.26</v>
      </c>
      <c r="E12" s="59">
        <v>11713</v>
      </c>
      <c r="F12" s="59">
        <v>5671.95</v>
      </c>
      <c r="G12" s="59">
        <v>11601</v>
      </c>
      <c r="H12" s="59">
        <v>12039</v>
      </c>
    </row>
    <row r="13" spans="1:8" x14ac:dyDescent="0.25">
      <c r="A13" s="2" t="s">
        <v>622</v>
      </c>
      <c r="B13" s="2" t="s">
        <v>287</v>
      </c>
      <c r="C13" s="30">
        <v>6163</v>
      </c>
      <c r="D13" s="5">
        <v>6060.48</v>
      </c>
      <c r="E13" s="59">
        <v>6697</v>
      </c>
      <c r="F13" s="59">
        <v>3109.66</v>
      </c>
      <c r="G13" s="59">
        <v>6439</v>
      </c>
      <c r="H13" s="59">
        <v>6863</v>
      </c>
    </row>
    <row r="14" spans="1:8" x14ac:dyDescent="0.25">
      <c r="A14" s="2" t="s">
        <v>624</v>
      </c>
      <c r="B14" s="2" t="s">
        <v>289</v>
      </c>
      <c r="C14" s="30">
        <v>165</v>
      </c>
      <c r="D14" s="59">
        <v>164.86</v>
      </c>
      <c r="E14" s="59">
        <v>131</v>
      </c>
      <c r="F14" s="59">
        <v>187.92</v>
      </c>
      <c r="G14" s="59">
        <v>254</v>
      </c>
      <c r="H14" s="59">
        <v>90</v>
      </c>
    </row>
    <row r="15" spans="1:8" x14ac:dyDescent="0.25">
      <c r="A15" s="2" t="s">
        <v>623</v>
      </c>
      <c r="B15" s="2" t="s">
        <v>288</v>
      </c>
      <c r="C15" s="30">
        <v>7966</v>
      </c>
      <c r="D15" s="5">
        <v>7906.74</v>
      </c>
      <c r="E15" s="59">
        <v>8895</v>
      </c>
      <c r="F15" s="59">
        <v>7419.03</v>
      </c>
      <c r="G15" s="59">
        <v>8895</v>
      </c>
      <c r="H15" s="59">
        <v>10090</v>
      </c>
    </row>
    <row r="16" spans="1:8" x14ac:dyDescent="0.25">
      <c r="A16" s="9"/>
      <c r="B16" s="9" t="s">
        <v>89</v>
      </c>
      <c r="C16" s="10">
        <f>SUM(C8:C15)</f>
        <v>107833</v>
      </c>
      <c r="D16" s="10">
        <f t="shared" ref="D16:H16" si="0">SUM(D8:D15)</f>
        <v>108059.73999999999</v>
      </c>
      <c r="E16" s="10">
        <f t="shared" si="0"/>
        <v>114979</v>
      </c>
      <c r="F16" s="10">
        <f t="shared" si="0"/>
        <v>58888.439999999988</v>
      </c>
      <c r="G16" s="10">
        <f t="shared" si="0"/>
        <v>113871</v>
      </c>
      <c r="H16" s="10">
        <f t="shared" si="0"/>
        <v>118792</v>
      </c>
    </row>
    <row r="17" spans="1:8" x14ac:dyDescent="0.25">
      <c r="A17" s="2" t="s">
        <v>626</v>
      </c>
      <c r="B17" s="2" t="s">
        <v>292</v>
      </c>
      <c r="C17" s="30">
        <v>1100</v>
      </c>
      <c r="D17" s="59">
        <v>656.24</v>
      </c>
      <c r="E17" s="5">
        <v>1100</v>
      </c>
      <c r="F17" s="5">
        <v>81.61</v>
      </c>
      <c r="G17" s="59">
        <v>700</v>
      </c>
      <c r="H17" s="59">
        <v>1100</v>
      </c>
    </row>
    <row r="18" spans="1:8" x14ac:dyDescent="0.25">
      <c r="A18" s="2" t="s">
        <v>627</v>
      </c>
      <c r="B18" s="2" t="s">
        <v>294</v>
      </c>
      <c r="C18" s="30">
        <v>50</v>
      </c>
      <c r="D18" s="59">
        <v>0</v>
      </c>
      <c r="E18" s="59">
        <v>50</v>
      </c>
      <c r="F18" s="59">
        <v>0</v>
      </c>
      <c r="G18" s="59">
        <v>100</v>
      </c>
      <c r="H18" s="59">
        <v>100</v>
      </c>
    </row>
    <row r="19" spans="1:8" x14ac:dyDescent="0.25">
      <c r="A19" s="2" t="s">
        <v>628</v>
      </c>
      <c r="B19" s="2" t="s">
        <v>300</v>
      </c>
      <c r="C19" s="30">
        <v>500</v>
      </c>
      <c r="D19" s="59">
        <v>329.59</v>
      </c>
      <c r="E19" s="59">
        <v>500</v>
      </c>
      <c r="F19" s="59">
        <v>170.37</v>
      </c>
      <c r="G19" s="59">
        <v>500</v>
      </c>
      <c r="H19" s="59">
        <v>500</v>
      </c>
    </row>
    <row r="20" spans="1:8" x14ac:dyDescent="0.25">
      <c r="A20" s="9"/>
      <c r="B20" s="9" t="s">
        <v>88</v>
      </c>
      <c r="C20" s="10">
        <f>SUM(C17:C19)</f>
        <v>1650</v>
      </c>
      <c r="D20" s="10">
        <f t="shared" ref="D20:H20" si="1">SUM(D17:D19)</f>
        <v>985.82999999999993</v>
      </c>
      <c r="E20" s="10">
        <f t="shared" si="1"/>
        <v>1650</v>
      </c>
      <c r="F20" s="10">
        <f t="shared" si="1"/>
        <v>251.98000000000002</v>
      </c>
      <c r="G20" s="10">
        <f t="shared" si="1"/>
        <v>1300</v>
      </c>
      <c r="H20" s="10">
        <f t="shared" si="1"/>
        <v>1700</v>
      </c>
    </row>
    <row r="21" spans="1:8" hidden="1" x14ac:dyDescent="0.25">
      <c r="A21" s="54" t="s">
        <v>60</v>
      </c>
      <c r="B21" s="54" t="s">
        <v>38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</row>
    <row r="22" spans="1:8" hidden="1" x14ac:dyDescent="0.25">
      <c r="A22" s="9"/>
      <c r="B22" s="9" t="s">
        <v>87</v>
      </c>
      <c r="C22" s="10">
        <f>SUM(C21)</f>
        <v>0</v>
      </c>
      <c r="D22" s="10">
        <f t="shared" ref="D22:H22" si="2">SUM(D21)</f>
        <v>0</v>
      </c>
      <c r="E22" s="10">
        <f t="shared" si="2"/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</row>
    <row r="23" spans="1:8" x14ac:dyDescent="0.25">
      <c r="A23" s="2" t="s">
        <v>629</v>
      </c>
      <c r="B23" s="2" t="s">
        <v>314</v>
      </c>
      <c r="C23" s="30">
        <v>4167</v>
      </c>
      <c r="D23" s="59">
        <v>5539.08</v>
      </c>
      <c r="E23" s="59">
        <v>4167</v>
      </c>
      <c r="F23" s="59">
        <v>1906.46</v>
      </c>
      <c r="G23" s="59">
        <v>4167</v>
      </c>
      <c r="H23" s="59">
        <v>4167</v>
      </c>
    </row>
    <row r="24" spans="1:8" x14ac:dyDescent="0.25">
      <c r="A24" s="2" t="s">
        <v>630</v>
      </c>
      <c r="B24" s="2" t="s">
        <v>315</v>
      </c>
      <c r="C24" s="30">
        <v>200</v>
      </c>
      <c r="D24" s="59">
        <v>18</v>
      </c>
      <c r="E24" s="59">
        <v>200</v>
      </c>
      <c r="F24" s="5">
        <v>129</v>
      </c>
      <c r="G24" s="5">
        <v>200</v>
      </c>
      <c r="H24" s="59">
        <v>200</v>
      </c>
    </row>
    <row r="25" spans="1:8" x14ac:dyDescent="0.25">
      <c r="A25" s="2" t="s">
        <v>631</v>
      </c>
      <c r="B25" s="2" t="s">
        <v>317</v>
      </c>
      <c r="C25" s="30">
        <v>300</v>
      </c>
      <c r="D25" s="59">
        <v>0</v>
      </c>
      <c r="E25" s="59">
        <v>300</v>
      </c>
      <c r="F25" s="59">
        <v>0</v>
      </c>
      <c r="G25" s="59">
        <v>300</v>
      </c>
      <c r="H25" s="59">
        <v>300</v>
      </c>
    </row>
    <row r="26" spans="1:8" x14ac:dyDescent="0.25">
      <c r="A26" s="2" t="s">
        <v>632</v>
      </c>
      <c r="B26" s="2" t="s">
        <v>322</v>
      </c>
      <c r="C26" s="30">
        <v>75</v>
      </c>
      <c r="D26" s="5">
        <v>0</v>
      </c>
      <c r="E26" s="5">
        <v>75</v>
      </c>
      <c r="F26" s="5">
        <v>0</v>
      </c>
      <c r="G26" s="5">
        <v>75</v>
      </c>
      <c r="H26" s="59">
        <v>75</v>
      </c>
    </row>
    <row r="27" spans="1:8" ht="15.75" thickBot="1" x14ac:dyDescent="0.3">
      <c r="A27" s="9"/>
      <c r="B27" s="9" t="s">
        <v>86</v>
      </c>
      <c r="C27" s="10">
        <f>SUM(C23:C26)</f>
        <v>4742</v>
      </c>
      <c r="D27" s="10">
        <f t="shared" ref="D27:H27" si="3">SUM(D23:D26)</f>
        <v>5557.08</v>
      </c>
      <c r="E27" s="10">
        <f t="shared" si="3"/>
        <v>4742</v>
      </c>
      <c r="F27" s="10">
        <f t="shared" si="3"/>
        <v>2035.46</v>
      </c>
      <c r="G27" s="10">
        <f t="shared" si="3"/>
        <v>4742</v>
      </c>
      <c r="H27" s="10">
        <f t="shared" si="3"/>
        <v>4742</v>
      </c>
    </row>
    <row r="28" spans="1:8" ht="16.5" thickTop="1" thickBot="1" x14ac:dyDescent="0.3">
      <c r="A28" s="4"/>
      <c r="B28" s="4" t="s">
        <v>95</v>
      </c>
      <c r="C28" s="6">
        <f>SUM(C8:C27)/2</f>
        <v>114225</v>
      </c>
      <c r="D28" s="6">
        <f t="shared" ref="D28:H28" si="4">SUM(D8:D27)/2</f>
        <v>114602.64999999997</v>
      </c>
      <c r="E28" s="6">
        <f t="shared" si="4"/>
        <v>121371</v>
      </c>
      <c r="F28" s="6">
        <f t="shared" si="4"/>
        <v>61175.87999999999</v>
      </c>
      <c r="G28" s="6">
        <f t="shared" si="4"/>
        <v>119913</v>
      </c>
      <c r="H28" s="6">
        <f t="shared" si="4"/>
        <v>125234</v>
      </c>
    </row>
    <row r="29" spans="1:8" ht="15.75" thickTop="1" x14ac:dyDescent="0.25"/>
    <row r="39" spans="1:8" ht="13.5" customHeight="1" x14ac:dyDescent="0.25"/>
    <row r="47" spans="1:8" x14ac:dyDescent="0.25">
      <c r="A47" s="241" t="str">
        <f>A1</f>
        <v>CITY OF GAINESVILLE</v>
      </c>
      <c r="B47" s="241"/>
      <c r="C47" s="241"/>
      <c r="D47" s="241"/>
      <c r="E47" s="241"/>
      <c r="F47" s="241"/>
      <c r="G47" s="241"/>
      <c r="H47" s="241"/>
    </row>
    <row r="48" spans="1:8" x14ac:dyDescent="0.25">
      <c r="A48" s="241" t="str">
        <f>A2</f>
        <v>BUDGET 2025-2026</v>
      </c>
      <c r="B48" s="241"/>
      <c r="C48" s="241"/>
      <c r="D48" s="241"/>
      <c r="E48" s="241"/>
      <c r="F48" s="241"/>
      <c r="G48" s="241"/>
      <c r="H48" s="241"/>
    </row>
    <row r="49" spans="1:8" x14ac:dyDescent="0.25">
      <c r="A49" s="241" t="str">
        <f>A3</f>
        <v>GENERAL FUND - PUBLIC WORKS ADMINISTRATION</v>
      </c>
      <c r="B49" s="241"/>
      <c r="C49" s="241"/>
      <c r="D49" s="241"/>
      <c r="E49" s="241"/>
      <c r="F49" s="241"/>
      <c r="G49" s="241"/>
      <c r="H49" s="241"/>
    </row>
    <row r="50" spans="1:8" x14ac:dyDescent="0.25">
      <c r="A50" s="66"/>
      <c r="B50" s="66"/>
      <c r="C50" s="174"/>
      <c r="D50" s="174"/>
      <c r="E50" s="174"/>
      <c r="F50" s="174"/>
      <c r="G50" s="218"/>
      <c r="H50" s="218"/>
    </row>
    <row r="51" spans="1:8" x14ac:dyDescent="0.25">
      <c r="A51" s="66"/>
      <c r="B51" s="66"/>
      <c r="C51" s="92"/>
      <c r="D51" s="92"/>
      <c r="E51" s="92"/>
      <c r="F51" s="92"/>
      <c r="G51" s="93"/>
      <c r="H51" s="93"/>
    </row>
    <row r="52" spans="1:8" x14ac:dyDescent="0.25">
      <c r="A52" s="66"/>
      <c r="B52" s="66"/>
      <c r="C52" s="92"/>
      <c r="D52" s="92"/>
      <c r="E52" s="92"/>
      <c r="F52" s="92"/>
      <c r="G52" s="93"/>
      <c r="H52" s="93"/>
    </row>
    <row r="53" spans="1:8" x14ac:dyDescent="0.25">
      <c r="A53" s="66"/>
      <c r="B53" s="66"/>
      <c r="C53" s="92"/>
      <c r="D53" s="92"/>
      <c r="E53" s="92"/>
      <c r="F53" s="92"/>
      <c r="G53" s="93"/>
      <c r="H53" s="93"/>
    </row>
    <row r="54" spans="1:8" x14ac:dyDescent="0.25">
      <c r="A54" s="66"/>
      <c r="B54" s="66"/>
      <c r="C54" s="92"/>
      <c r="D54" s="92"/>
      <c r="E54" s="92"/>
      <c r="F54" s="92"/>
      <c r="G54" s="93"/>
      <c r="H54" s="93"/>
    </row>
    <row r="55" spans="1:8" x14ac:dyDescent="0.25">
      <c r="A55" s="66"/>
      <c r="B55" s="66"/>
      <c r="C55" s="92"/>
      <c r="D55" s="92"/>
      <c r="E55" s="92"/>
      <c r="F55" s="92"/>
      <c r="G55" s="93"/>
      <c r="H55" s="93"/>
    </row>
    <row r="56" spans="1:8" x14ac:dyDescent="0.25">
      <c r="A56" s="66"/>
      <c r="B56" s="66"/>
      <c r="C56" s="92"/>
      <c r="D56" s="92"/>
      <c r="E56" s="92"/>
      <c r="F56" s="92"/>
      <c r="G56" s="93"/>
      <c r="H56" s="93"/>
    </row>
    <row r="57" spans="1:8" x14ac:dyDescent="0.25">
      <c r="A57" s="66"/>
      <c r="B57" s="66"/>
      <c r="C57" s="92"/>
      <c r="D57" s="92"/>
      <c r="E57" s="92"/>
      <c r="F57" s="92"/>
      <c r="G57" s="93"/>
      <c r="H57" s="93"/>
    </row>
    <row r="58" spans="1:8" x14ac:dyDescent="0.25">
      <c r="A58" s="66"/>
      <c r="B58" s="66"/>
      <c r="C58" s="92"/>
      <c r="D58" s="92"/>
      <c r="E58" s="92"/>
      <c r="F58" s="92"/>
      <c r="G58" s="93"/>
      <c r="H58" s="93"/>
    </row>
    <row r="59" spans="1:8" x14ac:dyDescent="0.25">
      <c r="A59" s="66"/>
      <c r="B59" s="66"/>
      <c r="C59" s="92"/>
      <c r="D59" s="92"/>
      <c r="E59" s="92"/>
      <c r="F59" s="92"/>
      <c r="G59" s="93"/>
      <c r="H59" s="93"/>
    </row>
    <row r="60" spans="1:8" x14ac:dyDescent="0.25">
      <c r="A60" s="66"/>
      <c r="B60" s="66"/>
      <c r="C60" s="92"/>
      <c r="D60" s="92"/>
      <c r="E60" s="92"/>
      <c r="F60" s="92"/>
      <c r="G60" s="93"/>
      <c r="H60" s="93"/>
    </row>
    <row r="61" spans="1:8" x14ac:dyDescent="0.25">
      <c r="A61" s="66"/>
      <c r="B61" s="66"/>
      <c r="C61" s="92"/>
      <c r="D61" s="92"/>
      <c r="E61" s="92"/>
      <c r="F61" s="92"/>
      <c r="G61" s="93"/>
      <c r="H61" s="93"/>
    </row>
    <row r="62" spans="1:8" x14ac:dyDescent="0.25">
      <c r="A62" s="66"/>
      <c r="B62" s="66"/>
      <c r="C62" s="92"/>
      <c r="D62" s="92"/>
      <c r="E62" s="92"/>
      <c r="F62" s="92"/>
      <c r="G62" s="93"/>
      <c r="H62" s="93"/>
    </row>
    <row r="63" spans="1:8" x14ac:dyDescent="0.25">
      <c r="A63" s="66"/>
      <c r="B63" s="66"/>
      <c r="C63" s="92"/>
      <c r="D63" s="92"/>
      <c r="E63" s="92"/>
      <c r="F63" s="92"/>
      <c r="G63" s="93"/>
      <c r="H63" s="93"/>
    </row>
    <row r="64" spans="1:8" x14ac:dyDescent="0.25">
      <c r="A64" s="66"/>
      <c r="B64" s="66"/>
      <c r="C64" s="92"/>
      <c r="D64" s="92"/>
      <c r="E64" s="92"/>
      <c r="F64" s="92"/>
      <c r="G64" s="93"/>
      <c r="H64" s="93"/>
    </row>
    <row r="65" spans="1:8" x14ac:dyDescent="0.25">
      <c r="A65" s="66"/>
      <c r="B65" s="66"/>
      <c r="C65" s="92"/>
      <c r="D65" s="92"/>
      <c r="E65" s="92"/>
      <c r="F65" s="92"/>
      <c r="G65" s="93"/>
      <c r="H65" s="93"/>
    </row>
    <row r="66" spans="1:8" x14ac:dyDescent="0.25">
      <c r="A66" s="66"/>
      <c r="B66" s="66"/>
      <c r="C66" s="92"/>
      <c r="D66" s="92"/>
      <c r="E66" s="92"/>
      <c r="F66" s="92"/>
      <c r="G66" s="93"/>
      <c r="H66" s="93"/>
    </row>
    <row r="67" spans="1:8" x14ac:dyDescent="0.25">
      <c r="A67" s="66"/>
      <c r="B67" s="66"/>
      <c r="C67" s="92"/>
      <c r="D67" s="92"/>
      <c r="E67" s="92"/>
      <c r="F67" s="92"/>
      <c r="G67" s="93"/>
      <c r="H67" s="93"/>
    </row>
    <row r="68" spans="1:8" ht="15.75" thickBot="1" x14ac:dyDescent="0.3">
      <c r="A68" s="66"/>
      <c r="B68" s="66"/>
      <c r="C68" s="92"/>
      <c r="D68" s="92"/>
      <c r="E68" s="92"/>
      <c r="F68" s="92"/>
      <c r="G68" s="93"/>
      <c r="H68" s="93"/>
    </row>
    <row r="69" spans="1:8" ht="16.5" thickTop="1" thickBot="1" x14ac:dyDescent="0.3">
      <c r="A69" s="238" t="s">
        <v>939</v>
      </c>
      <c r="B69" s="239"/>
      <c r="C69" s="239"/>
      <c r="D69" s="239"/>
      <c r="E69" s="239"/>
      <c r="F69" s="239"/>
      <c r="G69" s="239"/>
      <c r="H69" s="240"/>
    </row>
    <row r="70" spans="1:8" ht="15.75" thickTop="1" x14ac:dyDescent="0.25">
      <c r="A70" s="66"/>
      <c r="B70" s="96"/>
      <c r="C70" s="101" t="str">
        <f t="shared" ref="C70:H71" si="5">C5</f>
        <v>2023-2024</v>
      </c>
      <c r="D70" s="101" t="str">
        <f t="shared" si="5"/>
        <v>2023-2024</v>
      </c>
      <c r="E70" s="101" t="str">
        <f t="shared" si="5"/>
        <v>2024-2025</v>
      </c>
      <c r="F70" s="101" t="str">
        <f t="shared" si="5"/>
        <v>2024-2025</v>
      </c>
      <c r="G70" s="101" t="str">
        <f t="shared" si="5"/>
        <v>2024-2025</v>
      </c>
      <c r="H70" s="101" t="str">
        <f t="shared" si="5"/>
        <v>2025-26</v>
      </c>
    </row>
    <row r="71" spans="1:8" x14ac:dyDescent="0.25">
      <c r="A71" s="66"/>
      <c r="B71" s="96"/>
      <c r="C71" s="101" t="str">
        <f t="shared" si="5"/>
        <v>REVISED</v>
      </c>
      <c r="D71" s="101" t="str">
        <f t="shared" si="5"/>
        <v>ACTUAL</v>
      </c>
      <c r="E71" s="101" t="str">
        <f t="shared" si="5"/>
        <v>ADOPTED</v>
      </c>
      <c r="F71" s="101" t="str">
        <f t="shared" si="5"/>
        <v>ACTUAL</v>
      </c>
      <c r="G71" s="101" t="str">
        <f t="shared" si="5"/>
        <v>REVISED</v>
      </c>
      <c r="H71" s="101" t="str">
        <f t="shared" si="5"/>
        <v>PROPOSED</v>
      </c>
    </row>
    <row r="72" spans="1:8" ht="15.75" thickBot="1" x14ac:dyDescent="0.3">
      <c r="A72" s="66"/>
      <c r="B72" s="97" t="s">
        <v>940</v>
      </c>
      <c r="C72" s="176"/>
      <c r="D72" s="176"/>
      <c r="E72" s="176" t="str">
        <f>E7</f>
        <v>BUDGET</v>
      </c>
      <c r="F72" s="176" t="str">
        <f>F7</f>
        <v>SIX MONTHS</v>
      </c>
      <c r="G72" s="176" t="str">
        <f>G7</f>
        <v>BUDGET</v>
      </c>
      <c r="H72" s="176" t="str">
        <f>H7</f>
        <v>BUDGET</v>
      </c>
    </row>
    <row r="73" spans="1:8" ht="15.75" thickTop="1" x14ac:dyDescent="0.25">
      <c r="A73" s="66"/>
      <c r="B73" s="66" t="s">
        <v>941</v>
      </c>
      <c r="C73" s="65">
        <f>C16</f>
        <v>107833</v>
      </c>
      <c r="D73" s="65">
        <f t="shared" ref="D73:H73" si="6">D16</f>
        <v>108059.73999999999</v>
      </c>
      <c r="E73" s="65">
        <f t="shared" si="6"/>
        <v>114979</v>
      </c>
      <c r="F73" s="65">
        <f t="shared" si="6"/>
        <v>58888.439999999988</v>
      </c>
      <c r="G73" s="65">
        <f t="shared" si="6"/>
        <v>113871</v>
      </c>
      <c r="H73" s="65">
        <f t="shared" si="6"/>
        <v>118792</v>
      </c>
    </row>
    <row r="74" spans="1:8" x14ac:dyDescent="0.25">
      <c r="A74" s="66"/>
      <c r="B74" s="66" t="s">
        <v>79</v>
      </c>
      <c r="C74" s="65">
        <f>C20</f>
        <v>1650</v>
      </c>
      <c r="D74" s="65">
        <f t="shared" ref="D74:H74" si="7">D20</f>
        <v>985.82999999999993</v>
      </c>
      <c r="E74" s="65">
        <f t="shared" si="7"/>
        <v>1650</v>
      </c>
      <c r="F74" s="65">
        <f t="shared" si="7"/>
        <v>251.98000000000002</v>
      </c>
      <c r="G74" s="65">
        <f t="shared" si="7"/>
        <v>1300</v>
      </c>
      <c r="H74" s="65">
        <f t="shared" si="7"/>
        <v>1700</v>
      </c>
    </row>
    <row r="75" spans="1:8" x14ac:dyDescent="0.25">
      <c r="A75" s="66"/>
      <c r="B75" s="66" t="s">
        <v>80</v>
      </c>
      <c r="C75" s="65">
        <f>C22</f>
        <v>0</v>
      </c>
      <c r="D75" s="65">
        <f t="shared" ref="D75:H75" si="8">D22</f>
        <v>0</v>
      </c>
      <c r="E75" s="65">
        <f t="shared" si="8"/>
        <v>0</v>
      </c>
      <c r="F75" s="65">
        <f t="shared" si="8"/>
        <v>0</v>
      </c>
      <c r="G75" s="65">
        <f t="shared" si="8"/>
        <v>0</v>
      </c>
      <c r="H75" s="65">
        <f t="shared" si="8"/>
        <v>0</v>
      </c>
    </row>
    <row r="76" spans="1:8" ht="15.75" thickBot="1" x14ac:dyDescent="0.3">
      <c r="A76" s="66"/>
      <c r="B76" s="66" t="s">
        <v>81</v>
      </c>
      <c r="C76" s="65">
        <f>C27</f>
        <v>4742</v>
      </c>
      <c r="D76" s="65">
        <f t="shared" ref="D76:H76" si="9">D27</f>
        <v>5557.08</v>
      </c>
      <c r="E76" s="65">
        <f t="shared" si="9"/>
        <v>4742</v>
      </c>
      <c r="F76" s="65">
        <f t="shared" si="9"/>
        <v>2035.46</v>
      </c>
      <c r="G76" s="65">
        <f t="shared" si="9"/>
        <v>4742</v>
      </c>
      <c r="H76" s="65">
        <f t="shared" si="9"/>
        <v>4742</v>
      </c>
    </row>
    <row r="77" spans="1:8" ht="16.5" thickTop="1" thickBot="1" x14ac:dyDescent="0.3">
      <c r="A77" s="66"/>
      <c r="B77" s="98" t="s">
        <v>78</v>
      </c>
      <c r="C77" s="130">
        <f t="shared" ref="C77:H77" si="10">SUM(C73:C76)</f>
        <v>114225</v>
      </c>
      <c r="D77" s="130">
        <f t="shared" si="10"/>
        <v>114602.65</v>
      </c>
      <c r="E77" s="130">
        <f t="shared" si="10"/>
        <v>121371</v>
      </c>
      <c r="F77" s="130">
        <f t="shared" si="10"/>
        <v>61175.87999999999</v>
      </c>
      <c r="G77" s="130">
        <f t="shared" si="10"/>
        <v>119913</v>
      </c>
      <c r="H77" s="130">
        <f t="shared" si="10"/>
        <v>125234</v>
      </c>
    </row>
    <row r="78" spans="1:8" ht="16.5" thickTop="1" thickBot="1" x14ac:dyDescent="0.3">
      <c r="A78" s="66"/>
      <c r="B78" s="85"/>
      <c r="C78" s="100"/>
      <c r="D78" s="100"/>
      <c r="E78" s="100"/>
      <c r="F78" s="100"/>
      <c r="G78" s="100"/>
      <c r="H78" s="100"/>
    </row>
    <row r="79" spans="1:8" ht="16.5" thickTop="1" thickBot="1" x14ac:dyDescent="0.3">
      <c r="A79" s="238" t="s">
        <v>943</v>
      </c>
      <c r="B79" s="239"/>
      <c r="C79" s="239"/>
      <c r="D79" s="239"/>
      <c r="E79" s="239"/>
      <c r="F79" s="239"/>
      <c r="G79" s="239"/>
      <c r="H79" s="240"/>
    </row>
    <row r="80" spans="1:8" ht="15.75" thickTop="1" x14ac:dyDescent="0.25">
      <c r="A80" s="66"/>
      <c r="B80" s="105"/>
      <c r="C80" s="101"/>
      <c r="D80" s="101" t="s">
        <v>867</v>
      </c>
      <c r="E80" s="101" t="s">
        <v>867</v>
      </c>
      <c r="F80" s="101" t="s">
        <v>867</v>
      </c>
      <c r="G80" s="106" t="s">
        <v>945</v>
      </c>
      <c r="H80" s="106" t="s">
        <v>945</v>
      </c>
    </row>
    <row r="81" spans="1:8" ht="15.75" thickBot="1" x14ac:dyDescent="0.3">
      <c r="A81" s="66"/>
      <c r="B81" s="144"/>
      <c r="C81" s="102"/>
      <c r="D81" s="165" t="str">
        <f>'[13]01-16-10'!D38</f>
        <v>ACTUAL</v>
      </c>
      <c r="E81" s="165" t="str">
        <f>'[13]01-16-10'!E38</f>
        <v>ACTUAL</v>
      </c>
      <c r="F81" s="165" t="str">
        <f>'[13]01-16-10'!F38</f>
        <v>ACTUAL</v>
      </c>
      <c r="G81" s="165" t="str">
        <f>'[13]01-16-10'!G38</f>
        <v>BUDGET</v>
      </c>
      <c r="H81" s="165" t="str">
        <f>'[13]01-16-10'!H38</f>
        <v>ESTIMATED</v>
      </c>
    </row>
    <row r="82" spans="1:8" ht="15.75" thickTop="1" x14ac:dyDescent="0.25">
      <c r="A82" s="66"/>
      <c r="B82" s="66" t="s">
        <v>1144</v>
      </c>
      <c r="C82" s="92"/>
      <c r="D82" s="219">
        <v>26</v>
      </c>
      <c r="E82" s="219">
        <v>26</v>
      </c>
      <c r="F82" s="219">
        <v>26</v>
      </c>
      <c r="G82" s="219">
        <v>26</v>
      </c>
      <c r="H82" s="219">
        <v>26</v>
      </c>
    </row>
    <row r="83" spans="1:8" x14ac:dyDescent="0.25">
      <c r="A83" s="66"/>
      <c r="B83" s="66" t="s">
        <v>1144</v>
      </c>
      <c r="C83" s="92"/>
      <c r="D83" s="219">
        <v>4</v>
      </c>
      <c r="E83" s="219">
        <v>4</v>
      </c>
      <c r="F83" s="219">
        <v>4</v>
      </c>
      <c r="G83" s="219">
        <v>4</v>
      </c>
      <c r="H83" s="219">
        <v>4</v>
      </c>
    </row>
    <row r="84" spans="1:8" ht="15.75" thickBot="1" x14ac:dyDescent="0.3">
      <c r="A84" s="66"/>
      <c r="B84" s="65"/>
      <c r="C84" s="92"/>
      <c r="D84" s="219"/>
      <c r="E84" s="219"/>
      <c r="F84" s="219"/>
      <c r="G84" s="219"/>
      <c r="H84" s="219"/>
    </row>
    <row r="85" spans="1:8" ht="16.5" thickTop="1" thickBot="1" x14ac:dyDescent="0.3">
      <c r="A85" s="238" t="s">
        <v>955</v>
      </c>
      <c r="B85" s="239"/>
      <c r="C85" s="239"/>
      <c r="D85" s="239"/>
      <c r="E85" s="239"/>
      <c r="F85" s="239"/>
      <c r="G85" s="239"/>
      <c r="H85" s="240"/>
    </row>
    <row r="86" spans="1:8" ht="15.75" thickTop="1" x14ac:dyDescent="0.25">
      <c r="A86" s="66"/>
      <c r="B86" s="66"/>
      <c r="C86" s="101"/>
      <c r="D86" s="220" t="s">
        <v>867</v>
      </c>
      <c r="E86" s="220" t="s">
        <v>867</v>
      </c>
      <c r="F86" s="220" t="s">
        <v>867</v>
      </c>
      <c r="G86" s="220" t="s">
        <v>945</v>
      </c>
      <c r="H86" s="220" t="str">
        <f>H71</f>
        <v>PROPOSED</v>
      </c>
    </row>
    <row r="87" spans="1:8" ht="15.75" thickBot="1" x14ac:dyDescent="0.3">
      <c r="A87" s="66"/>
      <c r="B87" s="97" t="s">
        <v>956</v>
      </c>
      <c r="C87" s="102"/>
      <c r="D87" s="165" t="str">
        <f>'[13]01-16-10'!D45</f>
        <v>ACTUAL</v>
      </c>
      <c r="E87" s="165" t="str">
        <f>'[13]01-16-10'!E45</f>
        <v>ACTUAL</v>
      </c>
      <c r="F87" s="165" t="str">
        <f>'[13]01-16-10'!F45</f>
        <v>ACTUAL</v>
      </c>
      <c r="G87" s="165" t="str">
        <f>'[13]01-16-10'!G45</f>
        <v>PROPOSED</v>
      </c>
      <c r="H87" s="165" t="str">
        <f>'[13]01-16-10'!H45</f>
        <v>PROPOSED</v>
      </c>
    </row>
    <row r="88" spans="1:8" ht="15.75" thickTop="1" x14ac:dyDescent="0.25">
      <c r="A88" s="66"/>
      <c r="B88" s="66" t="s">
        <v>1145</v>
      </c>
      <c r="C88" s="66"/>
      <c r="D88" s="66"/>
      <c r="E88" s="66"/>
      <c r="F88" s="66"/>
      <c r="G88" s="93"/>
      <c r="H88" s="93"/>
    </row>
    <row r="89" spans="1:8" ht="15.75" thickBot="1" x14ac:dyDescent="0.3">
      <c r="A89" s="66"/>
      <c r="B89" s="148" t="s">
        <v>1056</v>
      </c>
      <c r="C89" s="148"/>
      <c r="D89" s="221">
        <v>1</v>
      </c>
      <c r="E89" s="221">
        <v>1</v>
      </c>
      <c r="F89" s="221">
        <v>1</v>
      </c>
      <c r="G89" s="221">
        <v>1</v>
      </c>
      <c r="H89" s="221">
        <v>1</v>
      </c>
    </row>
    <row r="90" spans="1:8" ht="15.75" thickTop="1" x14ac:dyDescent="0.25">
      <c r="A90" s="66"/>
      <c r="B90" s="66" t="s">
        <v>1146</v>
      </c>
      <c r="C90" s="66"/>
      <c r="D90" s="222">
        <f>D89</f>
        <v>1</v>
      </c>
      <c r="E90" s="222">
        <f>E89</f>
        <v>1</v>
      </c>
      <c r="F90" s="222">
        <f>F89</f>
        <v>1</v>
      </c>
      <c r="G90" s="222">
        <f>G89</f>
        <v>1</v>
      </c>
      <c r="H90" s="222">
        <f>H89</f>
        <v>1</v>
      </c>
    </row>
    <row r="91" spans="1:8" x14ac:dyDescent="0.25">
      <c r="A91" s="66"/>
      <c r="B91" s="66"/>
      <c r="C91" s="92"/>
      <c r="D91" s="92"/>
      <c r="E91" s="92"/>
      <c r="F91" s="92"/>
      <c r="G91" s="93"/>
      <c r="H91" s="93"/>
    </row>
    <row r="92" spans="1:8" x14ac:dyDescent="0.25">
      <c r="A92" s="66"/>
      <c r="B92" s="66"/>
      <c r="C92" s="92"/>
      <c r="D92" s="92"/>
      <c r="E92" s="92"/>
      <c r="F92" s="92"/>
      <c r="G92" s="93"/>
      <c r="H92" s="93"/>
    </row>
  </sheetData>
  <mergeCells count="9">
    <mergeCell ref="A79:H79"/>
    <mergeCell ref="A85:H85"/>
    <mergeCell ref="A48:H48"/>
    <mergeCell ref="A49:H49"/>
    <mergeCell ref="A1:H1"/>
    <mergeCell ref="A2:H2"/>
    <mergeCell ref="A3:H3"/>
    <mergeCell ref="A47:H47"/>
    <mergeCell ref="A69:H69"/>
  </mergeCells>
  <pageMargins left="0.45" right="0.45" top="0.5" bottom="0.5" header="0.3" footer="0.3"/>
  <pageSetup scale="88" orientation="portrait" r:id="rId1"/>
  <rowBreaks count="1" manualBreakCount="1">
    <brk id="46" max="7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14"/>
  <sheetViews>
    <sheetView topLeftCell="A22" zoomScaleNormal="100" workbookViewId="0">
      <selection activeCell="G36" sqref="G36"/>
    </sheetView>
  </sheetViews>
  <sheetFormatPr defaultRowHeight="15" x14ac:dyDescent="0.25"/>
  <cols>
    <col min="1" max="1" width="14" customWidth="1"/>
    <col min="2" max="2" width="29.140625" customWidth="1"/>
    <col min="3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61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</row>
    <row r="8" spans="1:8" ht="15.75" thickTop="1" x14ac:dyDescent="0.25">
      <c r="A8" s="3" t="s">
        <v>633</v>
      </c>
      <c r="B8" s="3" t="s">
        <v>283</v>
      </c>
      <c r="C8" s="8">
        <v>311073</v>
      </c>
      <c r="D8" s="8">
        <v>303389.38</v>
      </c>
      <c r="E8" s="8">
        <v>334739</v>
      </c>
      <c r="F8" s="8">
        <v>158953.67000000001</v>
      </c>
      <c r="G8" s="8">
        <v>337008</v>
      </c>
      <c r="H8" s="8">
        <v>351252</v>
      </c>
    </row>
    <row r="9" spans="1:8" x14ac:dyDescent="0.25">
      <c r="A9" s="2" t="s">
        <v>634</v>
      </c>
      <c r="B9" s="2" t="s">
        <v>284</v>
      </c>
      <c r="C9" s="30">
        <v>14500</v>
      </c>
      <c r="D9" s="5">
        <v>9763.99</v>
      </c>
      <c r="E9" s="59">
        <v>14500</v>
      </c>
      <c r="F9" s="59">
        <v>1895.13</v>
      </c>
      <c r="G9" s="59">
        <v>14500</v>
      </c>
      <c r="H9" s="59">
        <v>14500</v>
      </c>
    </row>
    <row r="10" spans="1:8" s="57" customFormat="1" x14ac:dyDescent="0.25">
      <c r="A10" s="58" t="s">
        <v>635</v>
      </c>
      <c r="B10" s="58" t="s">
        <v>436</v>
      </c>
      <c r="C10" s="59">
        <v>500</v>
      </c>
      <c r="D10" s="59">
        <v>0</v>
      </c>
      <c r="E10" s="59">
        <v>500</v>
      </c>
      <c r="F10" s="59">
        <v>0</v>
      </c>
      <c r="G10" s="59">
        <v>500</v>
      </c>
      <c r="H10" s="59">
        <v>500</v>
      </c>
    </row>
    <row r="11" spans="1:8" x14ac:dyDescent="0.25">
      <c r="A11" s="2" t="s">
        <v>641</v>
      </c>
      <c r="B11" s="2" t="s">
        <v>290</v>
      </c>
      <c r="C11" s="49">
        <v>721</v>
      </c>
      <c r="D11" s="49">
        <v>723.81</v>
      </c>
      <c r="E11" s="49">
        <v>720</v>
      </c>
      <c r="F11" s="49">
        <v>344.19</v>
      </c>
      <c r="G11" s="49">
        <v>718</v>
      </c>
      <c r="H11" s="49">
        <v>720</v>
      </c>
    </row>
    <row r="12" spans="1:8" x14ac:dyDescent="0.25">
      <c r="A12" s="2" t="s">
        <v>636</v>
      </c>
      <c r="B12" s="2" t="s">
        <v>285</v>
      </c>
      <c r="C12" s="30">
        <v>9450</v>
      </c>
      <c r="D12" s="5">
        <v>9450</v>
      </c>
      <c r="E12" s="59">
        <v>4740</v>
      </c>
      <c r="F12" s="59">
        <v>4740</v>
      </c>
      <c r="G12" s="59">
        <v>4740</v>
      </c>
      <c r="H12" s="59">
        <v>5100</v>
      </c>
    </row>
    <row r="13" spans="1:8" x14ac:dyDescent="0.25">
      <c r="A13" s="2" t="s">
        <v>637</v>
      </c>
      <c r="B13" s="2" t="s">
        <v>286</v>
      </c>
      <c r="C13" s="30">
        <v>44114</v>
      </c>
      <c r="D13" s="5">
        <v>42400.800000000003</v>
      </c>
      <c r="E13" s="59">
        <v>47526</v>
      </c>
      <c r="F13" s="59">
        <v>22147.07</v>
      </c>
      <c r="G13" s="59">
        <v>47851</v>
      </c>
      <c r="H13" s="59">
        <v>49932</v>
      </c>
    </row>
    <row r="14" spans="1:8" x14ac:dyDescent="0.25">
      <c r="A14" s="2" t="s">
        <v>638</v>
      </c>
      <c r="B14" s="2" t="s">
        <v>287</v>
      </c>
      <c r="C14" s="30">
        <v>25149</v>
      </c>
      <c r="D14" s="5">
        <v>23660.91</v>
      </c>
      <c r="E14" s="59">
        <v>27173</v>
      </c>
      <c r="F14" s="59">
        <v>12067.17</v>
      </c>
      <c r="G14" s="59">
        <v>26489</v>
      </c>
      <c r="H14" s="59">
        <v>28464</v>
      </c>
    </row>
    <row r="15" spans="1:8" x14ac:dyDescent="0.25">
      <c r="A15" s="2" t="s">
        <v>640</v>
      </c>
      <c r="B15" s="2" t="s">
        <v>289</v>
      </c>
      <c r="C15" s="30">
        <v>11589</v>
      </c>
      <c r="D15" s="59">
        <v>10243.6</v>
      </c>
      <c r="E15" s="59">
        <v>9448</v>
      </c>
      <c r="F15" s="59">
        <v>3955.45</v>
      </c>
      <c r="G15" s="59">
        <v>9050</v>
      </c>
      <c r="H15" s="59">
        <v>5804</v>
      </c>
    </row>
    <row r="16" spans="1:8" x14ac:dyDescent="0.25">
      <c r="A16" s="2" t="s">
        <v>639</v>
      </c>
      <c r="B16" s="2" t="s">
        <v>288</v>
      </c>
      <c r="C16" s="30">
        <v>43279</v>
      </c>
      <c r="D16" s="5">
        <v>40932.080000000002</v>
      </c>
      <c r="E16" s="59">
        <v>53369</v>
      </c>
      <c r="F16" s="59">
        <v>44536.26</v>
      </c>
      <c r="G16" s="59">
        <v>53369</v>
      </c>
      <c r="H16" s="59">
        <v>60540</v>
      </c>
    </row>
    <row r="17" spans="1:8" x14ac:dyDescent="0.25">
      <c r="A17" s="9"/>
      <c r="B17" s="9" t="s">
        <v>89</v>
      </c>
      <c r="C17" s="10">
        <f>SUM(C8:C16)</f>
        <v>460375</v>
      </c>
      <c r="D17" s="10">
        <f t="shared" ref="D17:H17" si="0">SUM(D8:D16)</f>
        <v>440564.56999999995</v>
      </c>
      <c r="E17" s="10">
        <f t="shared" si="0"/>
        <v>492715</v>
      </c>
      <c r="F17" s="10">
        <f t="shared" si="0"/>
        <v>248638.94000000006</v>
      </c>
      <c r="G17" s="10">
        <f t="shared" si="0"/>
        <v>494225</v>
      </c>
      <c r="H17" s="10">
        <f t="shared" si="0"/>
        <v>516812</v>
      </c>
    </row>
    <row r="18" spans="1:8" x14ac:dyDescent="0.25">
      <c r="A18" s="2" t="s">
        <v>642</v>
      </c>
      <c r="B18" s="2" t="s">
        <v>292</v>
      </c>
      <c r="C18" s="30">
        <v>600</v>
      </c>
      <c r="D18" s="59">
        <v>809.03</v>
      </c>
      <c r="E18" s="59">
        <v>600</v>
      </c>
      <c r="F18" s="59">
        <v>13.98</v>
      </c>
      <c r="G18" s="59">
        <v>600</v>
      </c>
      <c r="H18" s="59">
        <v>600</v>
      </c>
    </row>
    <row r="19" spans="1:8" x14ac:dyDescent="0.25">
      <c r="A19" s="2" t="s">
        <v>643</v>
      </c>
      <c r="B19" s="2" t="s">
        <v>294</v>
      </c>
      <c r="C19" s="30">
        <v>50</v>
      </c>
      <c r="D19" s="59">
        <v>4.05</v>
      </c>
      <c r="E19" s="59">
        <v>50</v>
      </c>
      <c r="F19" s="59">
        <v>0</v>
      </c>
      <c r="G19" s="59">
        <v>0</v>
      </c>
      <c r="H19" s="59">
        <v>0</v>
      </c>
    </row>
    <row r="20" spans="1:8" x14ac:dyDescent="0.25">
      <c r="A20" s="2" t="s">
        <v>644</v>
      </c>
      <c r="B20" s="2" t="s">
        <v>512</v>
      </c>
      <c r="C20" s="30">
        <v>60000</v>
      </c>
      <c r="D20" s="59">
        <v>53580.61</v>
      </c>
      <c r="E20" s="59">
        <v>60000</v>
      </c>
      <c r="F20" s="59">
        <v>18612.72</v>
      </c>
      <c r="G20" s="59">
        <v>55000</v>
      </c>
      <c r="H20" s="59">
        <v>60000</v>
      </c>
    </row>
    <row r="21" spans="1:8" x14ac:dyDescent="0.25">
      <c r="A21" s="2" t="s">
        <v>645</v>
      </c>
      <c r="B21" s="2" t="s">
        <v>300</v>
      </c>
      <c r="C21" s="30">
        <v>4000</v>
      </c>
      <c r="D21" s="5">
        <v>3878.01</v>
      </c>
      <c r="E21" s="59">
        <v>4000</v>
      </c>
      <c r="F21" s="5">
        <v>564.76</v>
      </c>
      <c r="G21" s="5">
        <v>4000</v>
      </c>
      <c r="H21" s="59">
        <v>4480</v>
      </c>
    </row>
    <row r="22" spans="1:8" x14ac:dyDescent="0.25">
      <c r="A22" s="9"/>
      <c r="B22" s="9" t="s">
        <v>88</v>
      </c>
      <c r="C22" s="10">
        <f>SUM(C18:C21)</f>
        <v>64650</v>
      </c>
      <c r="D22" s="10">
        <f t="shared" ref="D22:H22" si="1">SUM(D18:D21)</f>
        <v>58271.700000000004</v>
      </c>
      <c r="E22" s="10">
        <f t="shared" si="1"/>
        <v>64650</v>
      </c>
      <c r="F22" s="10">
        <f t="shared" si="1"/>
        <v>19191.46</v>
      </c>
      <c r="G22" s="10">
        <f t="shared" si="1"/>
        <v>59600</v>
      </c>
      <c r="H22" s="10">
        <f t="shared" si="1"/>
        <v>65080</v>
      </c>
    </row>
    <row r="23" spans="1:8" x14ac:dyDescent="0.25">
      <c r="A23" s="2" t="s">
        <v>646</v>
      </c>
      <c r="B23" s="2" t="s">
        <v>338</v>
      </c>
      <c r="C23" s="30">
        <v>50000</v>
      </c>
      <c r="D23" s="59">
        <v>35038.28</v>
      </c>
      <c r="E23" s="59">
        <v>50000</v>
      </c>
      <c r="F23" s="59">
        <v>8834.34</v>
      </c>
      <c r="G23" s="59">
        <v>50000</v>
      </c>
      <c r="H23" s="59">
        <v>50000</v>
      </c>
    </row>
    <row r="24" spans="1:8" x14ac:dyDescent="0.25">
      <c r="A24" s="2" t="s">
        <v>647</v>
      </c>
      <c r="B24" s="2" t="s">
        <v>452</v>
      </c>
      <c r="C24" s="30">
        <v>10000</v>
      </c>
      <c r="D24" s="59">
        <v>7571.21</v>
      </c>
      <c r="E24" s="59">
        <v>10000</v>
      </c>
      <c r="F24" s="59">
        <v>2042.4</v>
      </c>
      <c r="G24" s="59">
        <v>10000</v>
      </c>
      <c r="H24" s="59">
        <v>10000</v>
      </c>
    </row>
    <row r="25" spans="1:8" x14ac:dyDescent="0.25">
      <c r="A25" s="2" t="s">
        <v>648</v>
      </c>
      <c r="B25" s="2" t="s">
        <v>649</v>
      </c>
      <c r="C25" s="30">
        <v>50000</v>
      </c>
      <c r="D25" s="59">
        <v>50741.77</v>
      </c>
      <c r="E25" s="59">
        <v>45000</v>
      </c>
      <c r="F25" s="59">
        <v>7557.77</v>
      </c>
      <c r="G25" s="59">
        <v>45000</v>
      </c>
      <c r="H25" s="59">
        <v>45000</v>
      </c>
    </row>
    <row r="26" spans="1:8" x14ac:dyDescent="0.25">
      <c r="A26" s="2" t="s">
        <v>650</v>
      </c>
      <c r="B26" s="2" t="s">
        <v>651</v>
      </c>
      <c r="C26" s="30">
        <v>8000</v>
      </c>
      <c r="D26" s="59">
        <v>8000</v>
      </c>
      <c r="E26" s="59">
        <v>8000</v>
      </c>
      <c r="F26" s="59">
        <v>2157.09</v>
      </c>
      <c r="G26" s="59">
        <v>8000</v>
      </c>
      <c r="H26" s="59">
        <v>8000</v>
      </c>
    </row>
    <row r="27" spans="1:8" x14ac:dyDescent="0.25">
      <c r="A27" s="2" t="s">
        <v>652</v>
      </c>
      <c r="B27" s="54" t="s">
        <v>653</v>
      </c>
      <c r="C27" s="61">
        <v>6000</v>
      </c>
      <c r="D27" s="61">
        <v>3531.32</v>
      </c>
      <c r="E27" s="61">
        <v>6000</v>
      </c>
      <c r="F27" s="61">
        <v>0</v>
      </c>
      <c r="G27" s="61">
        <v>6000</v>
      </c>
      <c r="H27" s="61">
        <v>6000</v>
      </c>
    </row>
    <row r="28" spans="1:8" x14ac:dyDescent="0.25">
      <c r="A28" s="2" t="s">
        <v>654</v>
      </c>
      <c r="B28" s="2" t="s">
        <v>655</v>
      </c>
      <c r="C28" s="30">
        <v>4000</v>
      </c>
      <c r="D28" s="59">
        <v>3985.25</v>
      </c>
      <c r="E28" s="59">
        <v>4000</v>
      </c>
      <c r="F28" s="59">
        <v>0</v>
      </c>
      <c r="G28" s="5">
        <v>4000</v>
      </c>
      <c r="H28" s="59">
        <v>12000</v>
      </c>
    </row>
    <row r="29" spans="1:8" x14ac:dyDescent="0.25">
      <c r="A29" s="2" t="s">
        <v>656</v>
      </c>
      <c r="B29" s="2" t="s">
        <v>657</v>
      </c>
      <c r="C29" s="30">
        <v>4675</v>
      </c>
      <c r="D29" s="59">
        <v>4675</v>
      </c>
      <c r="E29" s="59">
        <v>4675</v>
      </c>
      <c r="F29" s="5">
        <v>138.88999999999999</v>
      </c>
      <c r="G29" s="5">
        <v>4675</v>
      </c>
      <c r="H29" s="59">
        <v>4675</v>
      </c>
    </row>
    <row r="30" spans="1:8" x14ac:dyDescent="0.25">
      <c r="A30" s="9"/>
      <c r="B30" s="9" t="s">
        <v>87</v>
      </c>
      <c r="C30" s="10">
        <f>SUM(C23:C29)</f>
        <v>132675</v>
      </c>
      <c r="D30" s="10">
        <f t="shared" ref="D30:H30" si="2">SUM(D23:D29)</f>
        <v>113542.83</v>
      </c>
      <c r="E30" s="10">
        <f t="shared" si="2"/>
        <v>127675</v>
      </c>
      <c r="F30" s="10">
        <f t="shared" si="2"/>
        <v>20730.490000000002</v>
      </c>
      <c r="G30" s="10">
        <f t="shared" si="2"/>
        <v>127675</v>
      </c>
      <c r="H30" s="10">
        <f t="shared" si="2"/>
        <v>135675</v>
      </c>
    </row>
    <row r="31" spans="1:8" x14ac:dyDescent="0.25">
      <c r="A31" s="2" t="s">
        <v>658</v>
      </c>
      <c r="B31" s="2" t="s">
        <v>312</v>
      </c>
      <c r="C31" s="61">
        <v>1000</v>
      </c>
      <c r="D31" s="61">
        <v>680.84</v>
      </c>
      <c r="E31" s="61">
        <v>1000</v>
      </c>
      <c r="F31" s="61">
        <v>458.38</v>
      </c>
      <c r="G31" s="61">
        <v>1000</v>
      </c>
      <c r="H31" s="61">
        <v>1000</v>
      </c>
    </row>
    <row r="32" spans="1:8" x14ac:dyDescent="0.25">
      <c r="A32" s="2" t="s">
        <v>659</v>
      </c>
      <c r="B32" s="2" t="s">
        <v>314</v>
      </c>
      <c r="C32" s="30">
        <v>14863</v>
      </c>
      <c r="D32" s="59">
        <v>11274.04</v>
      </c>
      <c r="E32" s="59">
        <v>15012</v>
      </c>
      <c r="F32" s="59">
        <v>5483.62</v>
      </c>
      <c r="G32" s="59">
        <v>15002</v>
      </c>
      <c r="H32" s="59">
        <v>15162</v>
      </c>
    </row>
    <row r="33" spans="1:8" x14ac:dyDescent="0.25">
      <c r="A33" s="2" t="s">
        <v>660</v>
      </c>
      <c r="B33" s="2" t="s">
        <v>315</v>
      </c>
      <c r="C33" s="30">
        <v>500</v>
      </c>
      <c r="D33" s="59">
        <v>597.28</v>
      </c>
      <c r="E33" s="5">
        <v>500</v>
      </c>
      <c r="F33" s="5">
        <v>147.44</v>
      </c>
      <c r="G33" s="59">
        <v>300</v>
      </c>
      <c r="H33" s="59">
        <v>500</v>
      </c>
    </row>
    <row r="34" spans="1:8" x14ac:dyDescent="0.25">
      <c r="A34" s="2" t="s">
        <v>661</v>
      </c>
      <c r="B34" s="2" t="s">
        <v>316</v>
      </c>
      <c r="C34" s="30">
        <v>300</v>
      </c>
      <c r="D34" s="59">
        <v>0</v>
      </c>
      <c r="E34" s="59">
        <v>300</v>
      </c>
      <c r="F34" s="59">
        <v>0</v>
      </c>
      <c r="G34" s="59">
        <v>150</v>
      </c>
      <c r="H34" s="59">
        <v>300</v>
      </c>
    </row>
    <row r="35" spans="1:8" x14ac:dyDescent="0.25">
      <c r="A35" s="54" t="s">
        <v>662</v>
      </c>
      <c r="B35" s="54" t="s">
        <v>317</v>
      </c>
      <c r="C35" s="61">
        <v>4000</v>
      </c>
      <c r="D35" s="59">
        <v>948.76</v>
      </c>
      <c r="E35" s="59">
        <v>4000</v>
      </c>
      <c r="F35" s="59">
        <v>75</v>
      </c>
      <c r="G35" s="59">
        <v>4000</v>
      </c>
      <c r="H35" s="59">
        <v>4000</v>
      </c>
    </row>
    <row r="36" spans="1:8" x14ac:dyDescent="0.25">
      <c r="A36" s="54" t="s">
        <v>663</v>
      </c>
      <c r="B36" s="54" t="s">
        <v>396</v>
      </c>
      <c r="C36" s="61">
        <v>265353</v>
      </c>
      <c r="D36" s="61">
        <v>265766.90999999997</v>
      </c>
      <c r="E36" s="61">
        <v>262727</v>
      </c>
      <c r="F36" s="61">
        <v>112020.49</v>
      </c>
      <c r="G36" s="61">
        <v>267727</v>
      </c>
      <c r="H36" s="61">
        <v>334659</v>
      </c>
    </row>
    <row r="37" spans="1:8" s="57" customFormat="1" x14ac:dyDescent="0.25">
      <c r="A37" s="54" t="s">
        <v>906</v>
      </c>
      <c r="B37" s="54" t="s">
        <v>318</v>
      </c>
      <c r="C37" s="61">
        <v>0</v>
      </c>
      <c r="D37" s="61">
        <v>4906.71</v>
      </c>
      <c r="E37" s="61">
        <v>0</v>
      </c>
      <c r="F37" s="61">
        <v>0</v>
      </c>
      <c r="G37" s="61">
        <v>0</v>
      </c>
      <c r="H37" s="61">
        <v>0</v>
      </c>
    </row>
    <row r="38" spans="1:8" x14ac:dyDescent="0.25">
      <c r="A38" s="54" t="s">
        <v>664</v>
      </c>
      <c r="B38" s="54" t="s">
        <v>298</v>
      </c>
      <c r="C38" s="61">
        <v>0</v>
      </c>
      <c r="D38" s="5">
        <v>0</v>
      </c>
      <c r="E38" s="59">
        <v>0</v>
      </c>
      <c r="F38" s="59">
        <v>-435.94</v>
      </c>
      <c r="G38" s="59">
        <v>0</v>
      </c>
      <c r="H38" s="59">
        <v>0</v>
      </c>
    </row>
    <row r="39" spans="1:8" x14ac:dyDescent="0.25">
      <c r="A39" s="54" t="s">
        <v>665</v>
      </c>
      <c r="B39" s="54" t="s">
        <v>467</v>
      </c>
      <c r="C39" s="61">
        <v>2300</v>
      </c>
      <c r="D39" s="59">
        <v>1943.95</v>
      </c>
      <c r="E39" s="59">
        <v>2300</v>
      </c>
      <c r="F39" s="59">
        <v>905.44</v>
      </c>
      <c r="G39" s="59">
        <v>2200</v>
      </c>
      <c r="H39" s="59">
        <v>2300</v>
      </c>
    </row>
    <row r="40" spans="1:8" x14ac:dyDescent="0.25">
      <c r="A40" s="24"/>
      <c r="B40" s="24" t="s">
        <v>86</v>
      </c>
      <c r="C40" s="25">
        <f>SUM(C31:C39)</f>
        <v>288316</v>
      </c>
      <c r="D40" s="10">
        <f t="shared" ref="D40:H40" si="3">SUM(D31:D39)</f>
        <v>286118.49</v>
      </c>
      <c r="E40" s="10">
        <f t="shared" si="3"/>
        <v>285839</v>
      </c>
      <c r="F40" s="10">
        <f t="shared" si="3"/>
        <v>118654.43000000001</v>
      </c>
      <c r="G40" s="10">
        <f t="shared" si="3"/>
        <v>290379</v>
      </c>
      <c r="H40" s="10">
        <f t="shared" si="3"/>
        <v>357921</v>
      </c>
    </row>
    <row r="41" spans="1:8" hidden="1" x14ac:dyDescent="0.25">
      <c r="A41" s="28" t="s">
        <v>93</v>
      </c>
      <c r="B41" s="28" t="s">
        <v>72</v>
      </c>
      <c r="C41" s="29">
        <v>0</v>
      </c>
      <c r="D41" s="18">
        <v>0</v>
      </c>
      <c r="E41" s="18">
        <v>0</v>
      </c>
      <c r="F41" s="18">
        <v>0</v>
      </c>
      <c r="G41" s="29">
        <v>0</v>
      </c>
      <c r="H41" s="18">
        <v>0</v>
      </c>
    </row>
    <row r="42" spans="1:8" hidden="1" x14ac:dyDescent="0.25">
      <c r="A42" s="24"/>
      <c r="B42" s="24" t="s">
        <v>83</v>
      </c>
      <c r="C42" s="25">
        <f>SUM(C41)</f>
        <v>0</v>
      </c>
      <c r="D42" s="10">
        <f t="shared" ref="D42:H42" si="4">SUM(D41)</f>
        <v>0</v>
      </c>
      <c r="E42" s="10">
        <f t="shared" si="4"/>
        <v>0</v>
      </c>
      <c r="F42" s="10">
        <f t="shared" si="4"/>
        <v>0</v>
      </c>
      <c r="G42" s="10">
        <f t="shared" si="4"/>
        <v>0</v>
      </c>
      <c r="H42" s="10">
        <f t="shared" si="4"/>
        <v>0</v>
      </c>
    </row>
    <row r="43" spans="1:8" s="57" customFormat="1" x14ac:dyDescent="0.25">
      <c r="A43" s="28" t="s">
        <v>666</v>
      </c>
      <c r="B43" s="28" t="s">
        <v>557</v>
      </c>
      <c r="C43" s="29">
        <v>0</v>
      </c>
      <c r="D43" s="29">
        <v>0</v>
      </c>
      <c r="E43" s="18">
        <v>60000</v>
      </c>
      <c r="F43" s="18">
        <v>0</v>
      </c>
      <c r="G43" s="18">
        <v>59000</v>
      </c>
      <c r="H43" s="18">
        <v>0</v>
      </c>
    </row>
    <row r="44" spans="1:8" s="57" customFormat="1" hidden="1" x14ac:dyDescent="0.25">
      <c r="A44" s="28" t="s">
        <v>1149</v>
      </c>
      <c r="B44" s="28" t="s">
        <v>1151</v>
      </c>
      <c r="C44" s="29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</row>
    <row r="45" spans="1:8" s="57" customFormat="1" x14ac:dyDescent="0.25">
      <c r="A45" s="28" t="s">
        <v>907</v>
      </c>
      <c r="B45" s="28" t="s">
        <v>908</v>
      </c>
      <c r="C45" s="29">
        <v>0</v>
      </c>
      <c r="D45" s="29">
        <v>1150430.06</v>
      </c>
      <c r="E45" s="18">
        <v>0</v>
      </c>
      <c r="F45" s="18">
        <v>0</v>
      </c>
      <c r="G45" s="18">
        <v>0</v>
      </c>
      <c r="H45" s="18">
        <v>0</v>
      </c>
    </row>
    <row r="46" spans="1:8" hidden="1" x14ac:dyDescent="0.25">
      <c r="A46" s="54" t="s">
        <v>1150</v>
      </c>
      <c r="B46" s="54" t="s">
        <v>1152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</row>
    <row r="47" spans="1:8" ht="15.75" thickBot="1" x14ac:dyDescent="0.3">
      <c r="A47" s="113"/>
      <c r="B47" s="113" t="s">
        <v>84</v>
      </c>
      <c r="C47" s="114">
        <f t="shared" ref="C47:H47" si="5">SUM(C43:C46)</f>
        <v>0</v>
      </c>
      <c r="D47" s="12">
        <f t="shared" si="5"/>
        <v>1150430.06</v>
      </c>
      <c r="E47" s="12">
        <f t="shared" si="5"/>
        <v>60000</v>
      </c>
      <c r="F47" s="12">
        <f t="shared" si="5"/>
        <v>0</v>
      </c>
      <c r="G47" s="12">
        <f t="shared" si="5"/>
        <v>59000</v>
      </c>
      <c r="H47" s="12">
        <f t="shared" si="5"/>
        <v>0</v>
      </c>
    </row>
    <row r="48" spans="1:8" ht="16.5" thickTop="1" thickBot="1" x14ac:dyDescent="0.3">
      <c r="A48" s="115"/>
      <c r="B48" s="115" t="s">
        <v>63</v>
      </c>
      <c r="C48" s="71">
        <f t="shared" ref="C48:H48" si="6">SUM(C8:C47)/2</f>
        <v>946016</v>
      </c>
      <c r="D48" s="6">
        <f t="shared" si="6"/>
        <v>2048927.6500000001</v>
      </c>
      <c r="E48" s="6">
        <f t="shared" si="6"/>
        <v>1030879</v>
      </c>
      <c r="F48" s="6">
        <f t="shared" si="6"/>
        <v>407215.32</v>
      </c>
      <c r="G48" s="6">
        <f t="shared" si="6"/>
        <v>1030879</v>
      </c>
      <c r="H48" s="6">
        <f t="shared" si="6"/>
        <v>1075488</v>
      </c>
    </row>
    <row r="49" spans="1:8" ht="15.75" thickTop="1" x14ac:dyDescent="0.25"/>
    <row r="50" spans="1:8" hidden="1" x14ac:dyDescent="0.25">
      <c r="A50" s="72" t="s">
        <v>962</v>
      </c>
      <c r="B50" s="72"/>
      <c r="C50" s="72"/>
      <c r="D50" s="72"/>
    </row>
    <row r="51" spans="1:8" x14ac:dyDescent="0.25">
      <c r="A51" s="13"/>
    </row>
    <row r="58" spans="1:8" x14ac:dyDescent="0.25">
      <c r="A58" s="66"/>
      <c r="B58" s="195"/>
      <c r="C58" s="195" t="str">
        <f>A1</f>
        <v>CITY OF GAINESVILLE</v>
      </c>
      <c r="D58" s="195"/>
      <c r="E58" s="195"/>
      <c r="F58" s="195"/>
      <c r="G58" s="195"/>
      <c r="H58" s="195"/>
    </row>
    <row r="59" spans="1:8" x14ac:dyDescent="0.25">
      <c r="A59" s="66"/>
      <c r="B59" s="195"/>
      <c r="C59" s="195" t="str">
        <f>A2</f>
        <v>BUDGET 2025-2026</v>
      </c>
      <c r="D59" s="195"/>
      <c r="E59" s="195"/>
      <c r="F59" s="195"/>
      <c r="G59" s="195"/>
      <c r="H59" s="195"/>
    </row>
    <row r="60" spans="1:8" x14ac:dyDescent="0.25">
      <c r="A60" s="66"/>
      <c r="B60" s="195"/>
      <c r="C60" s="195" t="str">
        <f>A3</f>
        <v>GENERAL FUND - STREETS</v>
      </c>
      <c r="D60" s="195"/>
      <c r="E60" s="195"/>
      <c r="F60" s="195"/>
      <c r="G60" s="195"/>
      <c r="H60" s="195"/>
    </row>
    <row r="61" spans="1:8" x14ac:dyDescent="0.25">
      <c r="A61" s="66"/>
      <c r="B61" s="66"/>
      <c r="C61" s="92"/>
      <c r="D61" s="92"/>
      <c r="E61" s="92"/>
      <c r="F61" s="92"/>
      <c r="G61" s="93"/>
      <c r="H61" s="93"/>
    </row>
    <row r="62" spans="1:8" x14ac:dyDescent="0.25">
      <c r="A62" s="66"/>
      <c r="B62" s="66"/>
      <c r="C62" s="92"/>
      <c r="D62" s="92"/>
      <c r="E62" s="92"/>
      <c r="F62" s="92"/>
      <c r="G62" s="93"/>
      <c r="H62" s="93"/>
    </row>
    <row r="63" spans="1:8" x14ac:dyDescent="0.25">
      <c r="A63" s="66"/>
      <c r="B63" s="66"/>
      <c r="C63" s="92"/>
      <c r="D63" s="92"/>
      <c r="E63" s="92"/>
      <c r="F63" s="92"/>
      <c r="G63" s="93"/>
      <c r="H63" s="93"/>
    </row>
    <row r="64" spans="1:8" x14ac:dyDescent="0.25">
      <c r="A64" s="66"/>
      <c r="B64" s="66"/>
      <c r="C64" s="92"/>
      <c r="D64" s="92"/>
      <c r="E64" s="92"/>
      <c r="F64" s="92"/>
      <c r="G64" s="93"/>
      <c r="H64" s="93"/>
    </row>
    <row r="65" spans="1:8" x14ac:dyDescent="0.25">
      <c r="A65" s="66"/>
      <c r="B65" s="66"/>
      <c r="C65" s="92"/>
      <c r="D65" s="92"/>
      <c r="E65" s="92"/>
      <c r="F65" s="92"/>
      <c r="G65" s="93"/>
      <c r="H65" s="93"/>
    </row>
    <row r="66" spans="1:8" x14ac:dyDescent="0.25">
      <c r="A66" s="66"/>
      <c r="B66" s="66"/>
      <c r="C66" s="92"/>
      <c r="D66" s="92"/>
      <c r="E66" s="92"/>
      <c r="F66" s="92"/>
      <c r="G66" s="93"/>
      <c r="H66" s="93"/>
    </row>
    <row r="67" spans="1:8" x14ac:dyDescent="0.25">
      <c r="A67" s="66"/>
      <c r="B67" s="66"/>
      <c r="C67" s="92"/>
      <c r="D67" s="92"/>
      <c r="E67" s="92"/>
      <c r="F67" s="92"/>
      <c r="G67" s="93"/>
      <c r="H67" s="93"/>
    </row>
    <row r="68" spans="1:8" x14ac:dyDescent="0.25">
      <c r="A68" s="66"/>
      <c r="B68" s="66"/>
      <c r="C68" s="92"/>
      <c r="D68" s="92"/>
      <c r="E68" s="92"/>
      <c r="F68" s="92"/>
      <c r="G68" s="93"/>
      <c r="H68" s="93"/>
    </row>
    <row r="69" spans="1:8" x14ac:dyDescent="0.25">
      <c r="A69" s="66"/>
      <c r="B69" s="66"/>
      <c r="C69" s="92"/>
      <c r="D69" s="92"/>
      <c r="E69" s="92"/>
      <c r="F69" s="92"/>
      <c r="G69" s="93"/>
      <c r="H69" s="93"/>
    </row>
    <row r="70" spans="1:8" x14ac:dyDescent="0.25">
      <c r="A70" s="66"/>
      <c r="B70" s="66"/>
      <c r="C70" s="92"/>
      <c r="D70" s="92"/>
      <c r="E70" s="92"/>
      <c r="F70" s="92"/>
      <c r="G70" s="93"/>
      <c r="H70" s="93"/>
    </row>
    <row r="71" spans="1:8" x14ac:dyDescent="0.25">
      <c r="A71" s="66"/>
      <c r="B71" s="66"/>
      <c r="C71" s="92"/>
      <c r="D71" s="92"/>
      <c r="E71" s="92"/>
      <c r="F71" s="92"/>
      <c r="G71" s="93"/>
      <c r="H71" s="93"/>
    </row>
    <row r="72" spans="1:8" x14ac:dyDescent="0.25">
      <c r="A72" s="66"/>
      <c r="B72" s="66"/>
      <c r="C72" s="92"/>
      <c r="D72" s="92"/>
      <c r="E72" s="92"/>
      <c r="F72" s="92"/>
      <c r="G72" s="93"/>
      <c r="H72" s="93"/>
    </row>
    <row r="73" spans="1:8" x14ac:dyDescent="0.25">
      <c r="A73" s="66"/>
      <c r="B73" s="66"/>
      <c r="C73" s="92"/>
      <c r="D73" s="92"/>
      <c r="E73" s="92"/>
      <c r="F73" s="92"/>
      <c r="G73" s="93"/>
      <c r="H73" s="93"/>
    </row>
    <row r="74" spans="1:8" x14ac:dyDescent="0.25">
      <c r="A74" s="66"/>
      <c r="B74" s="66"/>
      <c r="C74" s="92"/>
      <c r="D74" s="92"/>
      <c r="E74" s="92"/>
      <c r="F74" s="92"/>
      <c r="G74" s="93"/>
      <c r="H74" s="93"/>
    </row>
    <row r="75" spans="1:8" x14ac:dyDescent="0.25">
      <c r="A75" s="66"/>
      <c r="B75" s="66"/>
      <c r="C75" s="92"/>
      <c r="D75" s="92"/>
      <c r="E75" s="92"/>
      <c r="F75" s="92"/>
      <c r="G75" s="93"/>
      <c r="H75" s="93"/>
    </row>
    <row r="76" spans="1:8" x14ac:dyDescent="0.25">
      <c r="A76" s="66"/>
      <c r="B76" s="66"/>
      <c r="C76" s="92"/>
      <c r="D76" s="92"/>
      <c r="E76" s="92"/>
      <c r="F76" s="92"/>
      <c r="G76" s="93"/>
      <c r="H76" s="93"/>
    </row>
    <row r="77" spans="1:8" x14ac:dyDescent="0.25">
      <c r="A77" s="66"/>
      <c r="B77" s="66"/>
      <c r="C77" s="92"/>
      <c r="D77" s="92"/>
      <c r="E77" s="92"/>
      <c r="F77" s="92"/>
      <c r="G77" s="93"/>
      <c r="H77" s="93"/>
    </row>
    <row r="78" spans="1:8" x14ac:dyDescent="0.25">
      <c r="A78" s="66"/>
      <c r="B78" s="66"/>
      <c r="C78" s="92"/>
      <c r="D78" s="92"/>
      <c r="E78" s="92"/>
      <c r="F78" s="92"/>
      <c r="G78" s="93"/>
      <c r="H78" s="93"/>
    </row>
    <row r="79" spans="1:8" x14ac:dyDescent="0.25">
      <c r="A79" s="66"/>
      <c r="B79" s="66"/>
      <c r="C79" s="92"/>
      <c r="D79" s="92"/>
      <c r="E79" s="92"/>
      <c r="F79" s="92"/>
      <c r="G79" s="93"/>
      <c r="H79" s="93"/>
    </row>
    <row r="80" spans="1:8" x14ac:dyDescent="0.25">
      <c r="A80" s="66"/>
      <c r="B80" s="66"/>
      <c r="C80" s="92"/>
      <c r="D80" s="92"/>
      <c r="E80" s="92"/>
      <c r="F80" s="92"/>
      <c r="G80" s="93"/>
      <c r="H80" s="93"/>
    </row>
    <row r="81" spans="1:8" x14ac:dyDescent="0.25">
      <c r="A81" s="66"/>
      <c r="B81" s="66"/>
      <c r="C81" s="92"/>
      <c r="D81" s="92"/>
      <c r="E81" s="92"/>
      <c r="F81" s="92"/>
      <c r="G81" s="93"/>
      <c r="H81" s="93"/>
    </row>
    <row r="82" spans="1:8" ht="15.75" thickBot="1" x14ac:dyDescent="0.3">
      <c r="A82" s="66"/>
      <c r="B82" s="66"/>
      <c r="C82" s="92"/>
      <c r="D82" s="92"/>
      <c r="E82" s="92"/>
      <c r="F82" s="92"/>
      <c r="G82" s="93"/>
      <c r="H82" s="93"/>
    </row>
    <row r="83" spans="1:8" ht="16.5" thickTop="1" thickBot="1" x14ac:dyDescent="0.3">
      <c r="A83" s="192" t="s">
        <v>939</v>
      </c>
      <c r="B83" s="193"/>
      <c r="C83" s="193"/>
      <c r="D83" s="193"/>
      <c r="E83" s="193"/>
      <c r="F83" s="193"/>
      <c r="G83" s="193"/>
      <c r="H83" s="194"/>
    </row>
    <row r="84" spans="1:8" ht="15.75" thickTop="1" x14ac:dyDescent="0.25">
      <c r="A84" s="66"/>
      <c r="B84" s="96"/>
      <c r="C84" s="101" t="str">
        <f t="shared" ref="C84:H85" si="7">C5</f>
        <v>2023-2024</v>
      </c>
      <c r="D84" s="101" t="str">
        <f t="shared" si="7"/>
        <v>2023-2024</v>
      </c>
      <c r="E84" s="101" t="str">
        <f t="shared" si="7"/>
        <v>2024-2025</v>
      </c>
      <c r="F84" s="101" t="str">
        <f t="shared" si="7"/>
        <v>2024-2025</v>
      </c>
      <c r="G84" s="101" t="str">
        <f t="shared" si="7"/>
        <v>2024-2025</v>
      </c>
      <c r="H84" s="101" t="str">
        <f t="shared" si="7"/>
        <v>2025-26</v>
      </c>
    </row>
    <row r="85" spans="1:8" x14ac:dyDescent="0.25">
      <c r="A85" s="66"/>
      <c r="B85" s="96"/>
      <c r="C85" s="101" t="str">
        <f t="shared" si="7"/>
        <v>REVISED</v>
      </c>
      <c r="D85" s="101" t="str">
        <f t="shared" si="7"/>
        <v>ACTUAL</v>
      </c>
      <c r="E85" s="101" t="str">
        <f t="shared" si="7"/>
        <v>ADOPTED</v>
      </c>
      <c r="F85" s="101" t="str">
        <f t="shared" si="7"/>
        <v>ACTUAL</v>
      </c>
      <c r="G85" s="101" t="str">
        <f t="shared" si="7"/>
        <v>REVISED</v>
      </c>
      <c r="H85" s="101" t="str">
        <f t="shared" si="7"/>
        <v>PROPOSED</v>
      </c>
    </row>
    <row r="86" spans="1:8" ht="15.75" thickBot="1" x14ac:dyDescent="0.3">
      <c r="A86" s="66"/>
      <c r="B86" s="97" t="s">
        <v>940</v>
      </c>
      <c r="C86" s="176"/>
      <c r="D86" s="176"/>
      <c r="E86" s="176" t="str">
        <f>E7</f>
        <v>BUDGET</v>
      </c>
      <c r="F86" s="176" t="str">
        <f>F7</f>
        <v>SIX MONTHS</v>
      </c>
      <c r="G86" s="176" t="str">
        <f>G7</f>
        <v>BUDGET</v>
      </c>
      <c r="H86" s="176" t="str">
        <f>H7</f>
        <v>BUDGET</v>
      </c>
    </row>
    <row r="87" spans="1:8" ht="15.75" thickTop="1" x14ac:dyDescent="0.25">
      <c r="A87" s="66"/>
      <c r="B87" s="66" t="s">
        <v>941</v>
      </c>
      <c r="C87" s="65">
        <f t="shared" ref="C87:H87" si="8">C17</f>
        <v>460375</v>
      </c>
      <c r="D87" s="65">
        <f t="shared" si="8"/>
        <v>440564.56999999995</v>
      </c>
      <c r="E87" s="65">
        <f t="shared" si="8"/>
        <v>492715</v>
      </c>
      <c r="F87" s="65">
        <f t="shared" si="8"/>
        <v>248638.94000000006</v>
      </c>
      <c r="G87" s="65">
        <f t="shared" si="8"/>
        <v>494225</v>
      </c>
      <c r="H87" s="65">
        <f t="shared" si="8"/>
        <v>516812</v>
      </c>
    </row>
    <row r="88" spans="1:8" x14ac:dyDescent="0.25">
      <c r="A88" s="66"/>
      <c r="B88" s="66" t="s">
        <v>79</v>
      </c>
      <c r="C88" s="65">
        <f t="shared" ref="C88:H88" si="9">C22</f>
        <v>64650</v>
      </c>
      <c r="D88" s="65">
        <f t="shared" si="9"/>
        <v>58271.700000000004</v>
      </c>
      <c r="E88" s="65">
        <f t="shared" si="9"/>
        <v>64650</v>
      </c>
      <c r="F88" s="65">
        <f t="shared" si="9"/>
        <v>19191.46</v>
      </c>
      <c r="G88" s="65">
        <f t="shared" si="9"/>
        <v>59600</v>
      </c>
      <c r="H88" s="65">
        <f t="shared" si="9"/>
        <v>65080</v>
      </c>
    </row>
    <row r="89" spans="1:8" x14ac:dyDescent="0.25">
      <c r="A89" s="66"/>
      <c r="B89" s="66" t="s">
        <v>80</v>
      </c>
      <c r="C89" s="65">
        <f t="shared" ref="C89:H89" si="10">C30</f>
        <v>132675</v>
      </c>
      <c r="D89" s="65">
        <f t="shared" si="10"/>
        <v>113542.83</v>
      </c>
      <c r="E89" s="65">
        <f t="shared" si="10"/>
        <v>127675</v>
      </c>
      <c r="F89" s="65">
        <f t="shared" si="10"/>
        <v>20730.490000000002</v>
      </c>
      <c r="G89" s="65">
        <f t="shared" si="10"/>
        <v>127675</v>
      </c>
      <c r="H89" s="65">
        <f t="shared" si="10"/>
        <v>135675</v>
      </c>
    </row>
    <row r="90" spans="1:8" x14ac:dyDescent="0.25">
      <c r="A90" s="66"/>
      <c r="B90" s="66" t="s">
        <v>81</v>
      </c>
      <c r="C90" s="65">
        <f t="shared" ref="C90:H90" si="11">C40</f>
        <v>288316</v>
      </c>
      <c r="D90" s="65">
        <f t="shared" si="11"/>
        <v>286118.49</v>
      </c>
      <c r="E90" s="65">
        <f t="shared" si="11"/>
        <v>285839</v>
      </c>
      <c r="F90" s="65">
        <f t="shared" si="11"/>
        <v>118654.43000000001</v>
      </c>
      <c r="G90" s="65">
        <f t="shared" si="11"/>
        <v>290379</v>
      </c>
      <c r="H90" s="65">
        <f t="shared" si="11"/>
        <v>357921</v>
      </c>
    </row>
    <row r="91" spans="1:8" x14ac:dyDescent="0.25">
      <c r="A91" s="66"/>
      <c r="B91" s="66" t="s">
        <v>964</v>
      </c>
      <c r="C91" s="65">
        <f t="shared" ref="C91:H91" si="12">C42</f>
        <v>0</v>
      </c>
      <c r="D91" s="65">
        <f t="shared" si="12"/>
        <v>0</v>
      </c>
      <c r="E91" s="65">
        <f t="shared" si="12"/>
        <v>0</v>
      </c>
      <c r="F91" s="65">
        <f t="shared" si="12"/>
        <v>0</v>
      </c>
      <c r="G91" s="65">
        <f t="shared" si="12"/>
        <v>0</v>
      </c>
      <c r="H91" s="65">
        <f t="shared" si="12"/>
        <v>0</v>
      </c>
    </row>
    <row r="92" spans="1:8" ht="15.75" thickBot="1" x14ac:dyDescent="0.3">
      <c r="A92" s="66"/>
      <c r="B92" s="66" t="s">
        <v>1147</v>
      </c>
      <c r="C92" s="65">
        <f>C47</f>
        <v>0</v>
      </c>
      <c r="D92" s="65">
        <f t="shared" ref="D92:H92" si="13">D47</f>
        <v>1150430.06</v>
      </c>
      <c r="E92" s="65">
        <f t="shared" si="13"/>
        <v>60000</v>
      </c>
      <c r="F92" s="65">
        <f t="shared" si="13"/>
        <v>0</v>
      </c>
      <c r="G92" s="65">
        <f t="shared" si="13"/>
        <v>59000</v>
      </c>
      <c r="H92" s="65">
        <f t="shared" si="13"/>
        <v>0</v>
      </c>
    </row>
    <row r="93" spans="1:8" ht="16.5" thickTop="1" thickBot="1" x14ac:dyDescent="0.3">
      <c r="A93" s="66"/>
      <c r="B93" s="98" t="s">
        <v>78</v>
      </c>
      <c r="C93" s="130">
        <f t="shared" ref="C93:H93" si="14">SUM(C87:C92)</f>
        <v>946016</v>
      </c>
      <c r="D93" s="130">
        <f t="shared" si="14"/>
        <v>2048927.65</v>
      </c>
      <c r="E93" s="130">
        <f t="shared" si="14"/>
        <v>1030879</v>
      </c>
      <c r="F93" s="130">
        <f t="shared" si="14"/>
        <v>407215.32000000007</v>
      </c>
      <c r="G93" s="130">
        <f t="shared" si="14"/>
        <v>1030879</v>
      </c>
      <c r="H93" s="130">
        <f t="shared" si="14"/>
        <v>1075488</v>
      </c>
    </row>
    <row r="94" spans="1:8" ht="16.5" thickTop="1" thickBot="1" x14ac:dyDescent="0.3">
      <c r="A94" s="66"/>
      <c r="B94" s="66"/>
      <c r="C94" s="92"/>
      <c r="D94" s="92"/>
      <c r="E94" s="92"/>
      <c r="F94" s="92"/>
      <c r="G94" s="92"/>
      <c r="H94" s="92"/>
    </row>
    <row r="95" spans="1:8" ht="16.5" thickTop="1" thickBot="1" x14ac:dyDescent="0.3">
      <c r="A95" s="192" t="s">
        <v>943</v>
      </c>
      <c r="B95" s="193"/>
      <c r="C95" s="193"/>
      <c r="D95" s="193"/>
      <c r="E95" s="193"/>
      <c r="F95" s="193"/>
      <c r="G95" s="193"/>
      <c r="H95" s="194"/>
    </row>
    <row r="96" spans="1:8" ht="15.75" thickTop="1" x14ac:dyDescent="0.25">
      <c r="A96" s="66"/>
      <c r="B96" s="105"/>
      <c r="C96" s="101"/>
      <c r="D96" s="101" t="s">
        <v>867</v>
      </c>
      <c r="E96" s="101" t="s">
        <v>867</v>
      </c>
      <c r="F96" s="101" t="s">
        <v>867</v>
      </c>
      <c r="G96" s="101" t="s">
        <v>945</v>
      </c>
      <c r="H96" s="190" t="s">
        <v>945</v>
      </c>
    </row>
    <row r="97" spans="1:8" ht="15.75" thickBot="1" x14ac:dyDescent="0.3">
      <c r="A97" s="66"/>
      <c r="B97" s="144"/>
      <c r="C97" s="102"/>
      <c r="D97" s="165">
        <v>2022</v>
      </c>
      <c r="E97" s="165">
        <v>2023</v>
      </c>
      <c r="F97" s="165">
        <v>2024</v>
      </c>
      <c r="G97" s="165">
        <v>2025</v>
      </c>
      <c r="H97" s="165">
        <v>2026</v>
      </c>
    </row>
    <row r="98" spans="1:8" ht="15.75" thickTop="1" x14ac:dyDescent="0.25">
      <c r="A98" s="66"/>
      <c r="B98" s="65"/>
      <c r="C98" s="65"/>
      <c r="D98" s="65"/>
      <c r="E98" s="65"/>
      <c r="F98" s="65"/>
      <c r="G98" s="65"/>
      <c r="H98" s="65"/>
    </row>
    <row r="99" spans="1:8" x14ac:dyDescent="0.25">
      <c r="A99" s="66"/>
      <c r="B99" s="65" t="str">
        <f>'[13]01-16-31'!B59</f>
        <v>POTHOLE REPAIRS</v>
      </c>
      <c r="C99" s="65"/>
      <c r="D99" s="65">
        <v>2366</v>
      </c>
      <c r="E99" s="65">
        <v>3847</v>
      </c>
      <c r="F99" s="65">
        <v>7043</v>
      </c>
      <c r="G99" s="65">
        <v>7043</v>
      </c>
      <c r="H99" s="65">
        <v>7043</v>
      </c>
    </row>
    <row r="100" spans="1:8" x14ac:dyDescent="0.25">
      <c r="A100" s="66"/>
      <c r="B100" s="65" t="str">
        <f>'[13]01-16-31'!B60</f>
        <v>STREET CUT REPAIRS</v>
      </c>
      <c r="C100" s="65"/>
      <c r="D100" s="65">
        <v>90</v>
      </c>
      <c r="E100" s="65">
        <v>110</v>
      </c>
      <c r="F100" s="65">
        <v>98</v>
      </c>
      <c r="G100" s="65">
        <v>98</v>
      </c>
      <c r="H100" s="65">
        <v>98</v>
      </c>
    </row>
    <row r="101" spans="1:8" x14ac:dyDescent="0.25">
      <c r="A101" s="66"/>
      <c r="B101" s="65" t="str">
        <f>'[13]01-16-31'!B61</f>
        <v>SIGNS INSTALLED/REPLACED</v>
      </c>
      <c r="C101" s="65"/>
      <c r="D101" s="65">
        <v>113</v>
      </c>
      <c r="E101" s="65">
        <v>106</v>
      </c>
      <c r="F101" s="65">
        <v>160</v>
      </c>
      <c r="G101" s="65">
        <v>160</v>
      </c>
      <c r="H101" s="65">
        <v>160</v>
      </c>
    </row>
    <row r="102" spans="1:8" x14ac:dyDescent="0.25">
      <c r="A102" s="66"/>
      <c r="B102" s="65" t="str">
        <f>'[13]01-16-31'!B62</f>
        <v>DEMOLITIONS</v>
      </c>
      <c r="C102" s="65"/>
      <c r="D102" s="65">
        <v>55</v>
      </c>
      <c r="E102" s="65">
        <v>35</v>
      </c>
      <c r="F102" s="65">
        <v>22</v>
      </c>
      <c r="G102" s="65">
        <v>35</v>
      </c>
      <c r="H102" s="65">
        <v>35</v>
      </c>
    </row>
    <row r="103" spans="1:8" ht="15.75" thickBot="1" x14ac:dyDescent="0.3">
      <c r="A103" s="66"/>
      <c r="B103" s="66"/>
      <c r="C103" s="92"/>
      <c r="D103" s="92">
        <v>587.04999999999995</v>
      </c>
      <c r="E103" s="92">
        <v>451.6</v>
      </c>
      <c r="F103" s="92">
        <v>569.48</v>
      </c>
      <c r="G103" s="93">
        <v>569</v>
      </c>
      <c r="H103" s="93">
        <v>569</v>
      </c>
    </row>
    <row r="104" spans="1:8" ht="16.5" thickTop="1" thickBot="1" x14ac:dyDescent="0.3">
      <c r="A104" s="192" t="s">
        <v>955</v>
      </c>
      <c r="B104" s="193"/>
      <c r="C104" s="193"/>
      <c r="D104" s="193"/>
      <c r="E104" s="193"/>
      <c r="F104" s="193"/>
      <c r="G104" s="193"/>
      <c r="H104" s="194"/>
    </row>
    <row r="105" spans="1:8" ht="15.75" thickTop="1" x14ac:dyDescent="0.25">
      <c r="A105" s="66"/>
      <c r="B105" s="66"/>
      <c r="C105" s="101"/>
      <c r="D105" s="101" t="s">
        <v>867</v>
      </c>
      <c r="E105" s="101" t="s">
        <v>867</v>
      </c>
      <c r="F105" s="101" t="s">
        <v>867</v>
      </c>
      <c r="G105" s="101" t="s">
        <v>945</v>
      </c>
      <c r="H105" s="106" t="s">
        <v>870</v>
      </c>
    </row>
    <row r="106" spans="1:8" ht="15.75" thickBot="1" x14ac:dyDescent="0.3">
      <c r="A106" s="66"/>
      <c r="B106" s="97" t="s">
        <v>956</v>
      </c>
      <c r="C106" s="102"/>
      <c r="D106" s="165">
        <v>2022</v>
      </c>
      <c r="E106" s="165">
        <v>2023</v>
      </c>
      <c r="F106" s="165">
        <v>2024</v>
      </c>
      <c r="G106" s="165">
        <v>2025</v>
      </c>
      <c r="H106" s="165">
        <v>2026</v>
      </c>
    </row>
    <row r="107" spans="1:8" ht="15.75" thickTop="1" x14ac:dyDescent="0.25">
      <c r="A107" s="66"/>
      <c r="B107" s="65"/>
      <c r="C107" s="66"/>
      <c r="D107" s="65"/>
      <c r="E107" s="65"/>
      <c r="F107" s="65"/>
      <c r="G107" s="65"/>
      <c r="H107" s="65"/>
    </row>
    <row r="108" spans="1:8" x14ac:dyDescent="0.25">
      <c r="A108" s="66"/>
      <c r="B108" s="65" t="str">
        <f>'[13]01-16-31'!B68</f>
        <v>STREET MAINTENANCE</v>
      </c>
      <c r="C108" s="66"/>
      <c r="D108" s="65">
        <v>0</v>
      </c>
      <c r="E108" s="65">
        <v>1</v>
      </c>
      <c r="F108" s="65">
        <v>1</v>
      </c>
      <c r="G108" s="65">
        <v>1</v>
      </c>
      <c r="H108" s="65">
        <v>1</v>
      </c>
    </row>
    <row r="109" spans="1:8" x14ac:dyDescent="0.25">
      <c r="A109" s="66"/>
      <c r="B109" s="65" t="str">
        <f>'[13]01-16-31'!B69</f>
        <v>STREETS SUPERVISOR</v>
      </c>
      <c r="C109" s="66"/>
      <c r="D109" s="65">
        <v>0</v>
      </c>
      <c r="E109" s="65">
        <v>2</v>
      </c>
      <c r="F109" s="65">
        <v>2</v>
      </c>
      <c r="G109" s="65">
        <v>2</v>
      </c>
      <c r="H109" s="65">
        <v>2</v>
      </c>
    </row>
    <row r="110" spans="1:8" x14ac:dyDescent="0.25">
      <c r="A110" s="66"/>
      <c r="B110" s="65" t="str">
        <f>'[13]01-16-31'!B70</f>
        <v>CREW LEADER</v>
      </c>
      <c r="C110" s="66"/>
      <c r="D110" s="65">
        <v>0</v>
      </c>
      <c r="E110" s="65">
        <v>1</v>
      </c>
      <c r="F110" s="65">
        <v>1</v>
      </c>
      <c r="G110" s="65">
        <v>1</v>
      </c>
      <c r="H110" s="65">
        <v>1</v>
      </c>
    </row>
    <row r="111" spans="1:8" x14ac:dyDescent="0.25">
      <c r="A111" s="66"/>
      <c r="B111" s="65" t="str">
        <f>'[13]01-16-31'!B71</f>
        <v>EQUIPMENT OPERATOR III</v>
      </c>
      <c r="C111" s="66"/>
      <c r="D111" s="65">
        <v>0</v>
      </c>
      <c r="E111" s="65">
        <v>1</v>
      </c>
      <c r="F111" s="65">
        <v>1</v>
      </c>
      <c r="G111" s="65">
        <v>1</v>
      </c>
      <c r="H111" s="65">
        <v>1</v>
      </c>
    </row>
    <row r="112" spans="1:8" ht="15.75" thickBot="1" x14ac:dyDescent="0.3">
      <c r="A112" s="66"/>
      <c r="B112" s="138" t="str">
        <f>'[13]01-16-31'!B72</f>
        <v>EQUIPMENT OPERATOR II</v>
      </c>
      <c r="C112" s="148"/>
      <c r="D112" s="138">
        <v>0</v>
      </c>
      <c r="E112" s="138">
        <v>1</v>
      </c>
      <c r="F112" s="138">
        <v>1</v>
      </c>
      <c r="G112" s="138">
        <v>1</v>
      </c>
      <c r="H112" s="138">
        <v>1</v>
      </c>
    </row>
    <row r="113" spans="1:8" ht="15.75" thickTop="1" x14ac:dyDescent="0.25">
      <c r="A113" s="66"/>
      <c r="B113" s="66" t="s">
        <v>1148</v>
      </c>
      <c r="C113" s="66"/>
      <c r="D113" s="222">
        <f>SUM(D108:D112)</f>
        <v>0</v>
      </c>
      <c r="E113" s="222">
        <f>SUM(E108:E112)</f>
        <v>6</v>
      </c>
      <c r="F113" s="222">
        <f>SUM(F108:F112)</f>
        <v>6</v>
      </c>
      <c r="G113" s="222">
        <f>SUM(G108:G112)</f>
        <v>6</v>
      </c>
      <c r="H113" s="222">
        <f>SUM(H108:H112)</f>
        <v>6</v>
      </c>
    </row>
    <row r="114" spans="1:8" x14ac:dyDescent="0.25">
      <c r="A114" s="66"/>
      <c r="B114" s="66"/>
      <c r="C114" s="92"/>
      <c r="D114" s="92"/>
      <c r="E114" s="92"/>
      <c r="F114" s="92"/>
      <c r="G114" s="93"/>
      <c r="H114" s="93"/>
    </row>
  </sheetData>
  <mergeCells count="3">
    <mergeCell ref="A1:H1"/>
    <mergeCell ref="A2:H2"/>
    <mergeCell ref="A3:H3"/>
  </mergeCells>
  <pageMargins left="0.7" right="0.7" top="0.75" bottom="0.75" header="0.3" footer="0.3"/>
  <pageSetup scale="79" orientation="portrait" r:id="rId1"/>
  <rowBreaks count="1" manualBreakCount="1">
    <brk id="55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H100"/>
  <sheetViews>
    <sheetView zoomScaleNormal="100" workbookViewId="0">
      <selection activeCell="G12" sqref="G12"/>
    </sheetView>
  </sheetViews>
  <sheetFormatPr defaultRowHeight="15" x14ac:dyDescent="0.25"/>
  <cols>
    <col min="1" max="1" width="14.7109375" customWidth="1"/>
    <col min="2" max="2" width="28.5703125" customWidth="1"/>
    <col min="4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64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3"/>
      <c r="B4" s="23"/>
      <c r="C4" s="23"/>
      <c r="D4" s="23"/>
      <c r="E4" s="23"/>
      <c r="F4" s="23"/>
      <c r="G4" s="23"/>
      <c r="H4" s="2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81" t="s">
        <v>2</v>
      </c>
      <c r="B7" s="81"/>
      <c r="C7" s="206" t="s">
        <v>3</v>
      </c>
      <c r="D7" s="91"/>
      <c r="E7" s="91" t="s">
        <v>77</v>
      </c>
      <c r="F7" s="91" t="s">
        <v>872</v>
      </c>
      <c r="G7" s="91" t="s">
        <v>77</v>
      </c>
      <c r="H7" s="206" t="s">
        <v>77</v>
      </c>
    </row>
    <row r="8" spans="1:8" ht="15.75" thickTop="1" x14ac:dyDescent="0.25">
      <c r="A8" s="3" t="s">
        <v>667</v>
      </c>
      <c r="B8" s="3" t="s">
        <v>283</v>
      </c>
      <c r="C8" s="8">
        <v>202496</v>
      </c>
      <c r="D8" s="8">
        <v>203047.2</v>
      </c>
      <c r="E8" s="8">
        <v>210814</v>
      </c>
      <c r="F8" s="8">
        <v>99653.09</v>
      </c>
      <c r="G8" s="8">
        <v>210150</v>
      </c>
      <c r="H8" s="8">
        <v>216124</v>
      </c>
    </row>
    <row r="9" spans="1:8" x14ac:dyDescent="0.25">
      <c r="A9" s="2" t="s">
        <v>668</v>
      </c>
      <c r="B9" s="2" t="s">
        <v>284</v>
      </c>
      <c r="C9" s="30">
        <v>6000</v>
      </c>
      <c r="D9" s="5">
        <v>4251.8500000000004</v>
      </c>
      <c r="E9" s="59">
        <v>6000</v>
      </c>
      <c r="F9" s="59">
        <v>1673.3</v>
      </c>
      <c r="G9" s="59">
        <v>6000</v>
      </c>
      <c r="H9" s="59">
        <v>5000</v>
      </c>
    </row>
    <row r="10" spans="1:8" s="57" customFormat="1" x14ac:dyDescent="0.25">
      <c r="A10" s="58" t="s">
        <v>669</v>
      </c>
      <c r="B10" s="58" t="s">
        <v>436</v>
      </c>
      <c r="C10" s="59">
        <v>1200</v>
      </c>
      <c r="D10" s="59">
        <v>571.28</v>
      </c>
      <c r="E10" s="59">
        <v>1200</v>
      </c>
      <c r="F10" s="59">
        <v>0</v>
      </c>
      <c r="G10" s="59">
        <v>1200</v>
      </c>
      <c r="H10" s="59">
        <v>500</v>
      </c>
    </row>
    <row r="11" spans="1:8" x14ac:dyDescent="0.25">
      <c r="A11" s="2" t="s">
        <v>675</v>
      </c>
      <c r="B11" s="2" t="s">
        <v>290</v>
      </c>
      <c r="C11" s="30">
        <v>963</v>
      </c>
      <c r="D11" s="5">
        <v>965.08</v>
      </c>
      <c r="E11" s="5">
        <v>960</v>
      </c>
      <c r="F11" s="5">
        <v>1118.92</v>
      </c>
      <c r="G11" s="5">
        <v>1617</v>
      </c>
      <c r="H11" s="59">
        <v>960</v>
      </c>
    </row>
    <row r="12" spans="1:8" s="57" customFormat="1" x14ac:dyDescent="0.25">
      <c r="A12" s="58" t="s">
        <v>670</v>
      </c>
      <c r="B12" s="58" t="s">
        <v>285</v>
      </c>
      <c r="C12" s="59">
        <v>420</v>
      </c>
      <c r="D12" s="59">
        <v>420</v>
      </c>
      <c r="E12" s="59">
        <v>660</v>
      </c>
      <c r="F12" s="59">
        <v>0</v>
      </c>
      <c r="G12" s="61">
        <v>0</v>
      </c>
      <c r="H12" s="59">
        <v>900</v>
      </c>
    </row>
    <row r="13" spans="1:8" s="57" customFormat="1" x14ac:dyDescent="0.25">
      <c r="A13" s="58" t="s">
        <v>910</v>
      </c>
      <c r="B13" s="58" t="s">
        <v>547</v>
      </c>
      <c r="C13" s="59">
        <v>0</v>
      </c>
      <c r="D13" s="59">
        <v>0</v>
      </c>
      <c r="E13" s="59">
        <v>0</v>
      </c>
      <c r="F13" s="59">
        <v>3261.77</v>
      </c>
      <c r="G13" s="59">
        <v>0</v>
      </c>
      <c r="H13" s="59">
        <v>0</v>
      </c>
    </row>
    <row r="14" spans="1:8" x14ac:dyDescent="0.25">
      <c r="A14" s="2" t="s">
        <v>671</v>
      </c>
      <c r="B14" s="2" t="s">
        <v>286</v>
      </c>
      <c r="C14" s="30">
        <v>27694</v>
      </c>
      <c r="D14" s="5">
        <v>27452.79</v>
      </c>
      <c r="E14" s="59">
        <v>29387</v>
      </c>
      <c r="F14" s="59">
        <v>13676.96</v>
      </c>
      <c r="G14" s="59">
        <v>29314</v>
      </c>
      <c r="H14" s="59">
        <v>29992</v>
      </c>
    </row>
    <row r="15" spans="1:8" x14ac:dyDescent="0.25">
      <c r="A15" s="2" t="s">
        <v>672</v>
      </c>
      <c r="B15" s="2" t="s">
        <v>287</v>
      </c>
      <c r="C15" s="30">
        <v>15819</v>
      </c>
      <c r="D15" s="5">
        <v>15422.03</v>
      </c>
      <c r="E15" s="59">
        <v>16802</v>
      </c>
      <c r="F15" s="59">
        <v>4239.21</v>
      </c>
      <c r="G15" s="59">
        <v>16287</v>
      </c>
      <c r="H15" s="59">
        <v>17097</v>
      </c>
    </row>
    <row r="16" spans="1:8" x14ac:dyDescent="0.25">
      <c r="A16" s="2" t="s">
        <v>674</v>
      </c>
      <c r="B16" s="2" t="s">
        <v>289</v>
      </c>
      <c r="C16" s="30">
        <v>8128</v>
      </c>
      <c r="D16" s="59">
        <v>7978.66</v>
      </c>
      <c r="E16" s="59">
        <v>6391</v>
      </c>
      <c r="F16" s="59">
        <v>4007.21</v>
      </c>
      <c r="G16" s="59">
        <v>7398</v>
      </c>
      <c r="H16" s="59">
        <v>4246</v>
      </c>
    </row>
    <row r="17" spans="1:8" x14ac:dyDescent="0.25">
      <c r="A17" s="2" t="s">
        <v>673</v>
      </c>
      <c r="B17" s="2" t="s">
        <v>288</v>
      </c>
      <c r="C17" s="30">
        <v>31876</v>
      </c>
      <c r="D17" s="30">
        <v>31649.99</v>
      </c>
      <c r="E17" s="59">
        <v>35579</v>
      </c>
      <c r="F17" s="59">
        <v>29695.439999999999</v>
      </c>
      <c r="G17" s="59">
        <v>35579</v>
      </c>
      <c r="H17" s="59">
        <v>40360</v>
      </c>
    </row>
    <row r="18" spans="1:8" x14ac:dyDescent="0.25">
      <c r="A18" s="9"/>
      <c r="B18" s="9" t="s">
        <v>89</v>
      </c>
      <c r="C18" s="10">
        <f>SUM(C8:C17)</f>
        <v>294596</v>
      </c>
      <c r="D18" s="10">
        <f t="shared" ref="D18:H18" si="0">SUM(D8:D17)</f>
        <v>291758.88</v>
      </c>
      <c r="E18" s="10">
        <f t="shared" si="0"/>
        <v>307793</v>
      </c>
      <c r="F18" s="10">
        <f t="shared" si="0"/>
        <v>157325.90000000002</v>
      </c>
      <c r="G18" s="10">
        <f t="shared" si="0"/>
        <v>307545</v>
      </c>
      <c r="H18" s="10">
        <f t="shared" si="0"/>
        <v>315179</v>
      </c>
    </row>
    <row r="19" spans="1:8" s="57" customFormat="1" x14ac:dyDescent="0.25">
      <c r="A19" s="26" t="s">
        <v>909</v>
      </c>
      <c r="B19" s="26" t="s">
        <v>892</v>
      </c>
      <c r="C19" s="18">
        <v>0</v>
      </c>
      <c r="D19" s="18">
        <v>0</v>
      </c>
      <c r="E19" s="18">
        <v>0</v>
      </c>
      <c r="F19" s="18">
        <v>75.98</v>
      </c>
      <c r="G19" s="18">
        <v>0</v>
      </c>
      <c r="H19" s="18">
        <v>0</v>
      </c>
    </row>
    <row r="20" spans="1:8" x14ac:dyDescent="0.25">
      <c r="A20" s="2" t="s">
        <v>676</v>
      </c>
      <c r="B20" s="2" t="s">
        <v>292</v>
      </c>
      <c r="C20" s="30">
        <v>500</v>
      </c>
      <c r="D20" s="59">
        <v>132.6</v>
      </c>
      <c r="E20" s="59">
        <v>500</v>
      </c>
      <c r="F20" s="59">
        <v>168.92</v>
      </c>
      <c r="G20" s="59">
        <v>400</v>
      </c>
      <c r="H20" s="59">
        <v>500</v>
      </c>
    </row>
    <row r="21" spans="1:8" x14ac:dyDescent="0.25">
      <c r="A21" s="2" t="s">
        <v>677</v>
      </c>
      <c r="B21" s="2" t="s">
        <v>512</v>
      </c>
      <c r="C21" s="30">
        <v>6500</v>
      </c>
      <c r="D21" s="59">
        <v>8470.9599999999991</v>
      </c>
      <c r="E21" s="59">
        <v>6500</v>
      </c>
      <c r="F21" s="59">
        <v>5092.78</v>
      </c>
      <c r="G21" s="59">
        <v>6500</v>
      </c>
      <c r="H21" s="59">
        <v>6500</v>
      </c>
    </row>
    <row r="22" spans="1:8" x14ac:dyDescent="0.25">
      <c r="A22" s="2" t="s">
        <v>678</v>
      </c>
      <c r="B22" s="2" t="s">
        <v>514</v>
      </c>
      <c r="C22" s="30">
        <v>1000</v>
      </c>
      <c r="D22" s="59">
        <v>914.96</v>
      </c>
      <c r="E22" s="59">
        <v>1000</v>
      </c>
      <c r="F22" s="59">
        <v>502.99</v>
      </c>
      <c r="G22" s="59">
        <v>950</v>
      </c>
      <c r="H22" s="59">
        <v>1000</v>
      </c>
    </row>
    <row r="23" spans="1:8" x14ac:dyDescent="0.25">
      <c r="A23" s="2" t="s">
        <v>679</v>
      </c>
      <c r="B23" s="2" t="s">
        <v>387</v>
      </c>
      <c r="C23" s="30">
        <v>225</v>
      </c>
      <c r="D23" s="53">
        <v>165.44</v>
      </c>
      <c r="E23" s="53">
        <v>225</v>
      </c>
      <c r="F23" s="59">
        <v>0</v>
      </c>
      <c r="G23" s="5">
        <v>175</v>
      </c>
      <c r="H23" s="59">
        <v>225</v>
      </c>
    </row>
    <row r="24" spans="1:8" x14ac:dyDescent="0.25">
      <c r="A24" s="2" t="s">
        <v>680</v>
      </c>
      <c r="B24" s="2" t="s">
        <v>300</v>
      </c>
      <c r="C24" s="61">
        <v>5000</v>
      </c>
      <c r="D24" s="61">
        <v>3555.88</v>
      </c>
      <c r="E24" s="61">
        <v>4000</v>
      </c>
      <c r="F24" s="61">
        <v>249.79</v>
      </c>
      <c r="G24" s="61">
        <v>3750</v>
      </c>
      <c r="H24" s="61">
        <v>4000</v>
      </c>
    </row>
    <row r="25" spans="1:8" x14ac:dyDescent="0.25">
      <c r="A25" s="9"/>
      <c r="B25" s="9" t="s">
        <v>88</v>
      </c>
      <c r="C25" s="10">
        <f t="shared" ref="C25:H25" si="1">SUM(C19:C24)</f>
        <v>13225</v>
      </c>
      <c r="D25" s="10">
        <f t="shared" si="1"/>
        <v>13239.84</v>
      </c>
      <c r="E25" s="10">
        <f t="shared" si="1"/>
        <v>12225</v>
      </c>
      <c r="F25" s="10">
        <f t="shared" si="1"/>
        <v>6090.4599999999991</v>
      </c>
      <c r="G25" s="10">
        <f t="shared" si="1"/>
        <v>11775</v>
      </c>
      <c r="H25" s="10">
        <f t="shared" si="1"/>
        <v>12225</v>
      </c>
    </row>
    <row r="26" spans="1:8" x14ac:dyDescent="0.25">
      <c r="A26" s="2" t="s">
        <v>681</v>
      </c>
      <c r="B26" s="2" t="s">
        <v>392</v>
      </c>
      <c r="C26" s="30">
        <v>1000</v>
      </c>
      <c r="D26" s="59">
        <v>1856.77</v>
      </c>
      <c r="E26" s="59">
        <v>1000</v>
      </c>
      <c r="F26" s="59">
        <v>92</v>
      </c>
      <c r="G26" s="59">
        <v>500</v>
      </c>
      <c r="H26" s="59">
        <v>1000</v>
      </c>
    </row>
    <row r="27" spans="1:8" x14ac:dyDescent="0.25">
      <c r="A27" s="2" t="s">
        <v>682</v>
      </c>
      <c r="B27" s="2" t="s">
        <v>338</v>
      </c>
      <c r="C27" s="30">
        <v>7500</v>
      </c>
      <c r="D27" s="59">
        <v>6788.58</v>
      </c>
      <c r="E27" s="59">
        <v>7500</v>
      </c>
      <c r="F27" s="59">
        <v>6457.72</v>
      </c>
      <c r="G27" s="59">
        <v>7500</v>
      </c>
      <c r="H27" s="59">
        <v>7500</v>
      </c>
    </row>
    <row r="28" spans="1:8" x14ac:dyDescent="0.25">
      <c r="A28" s="2" t="s">
        <v>683</v>
      </c>
      <c r="B28" s="2" t="s">
        <v>452</v>
      </c>
      <c r="C28" s="30">
        <v>2500</v>
      </c>
      <c r="D28" s="59">
        <v>2158.5500000000002</v>
      </c>
      <c r="E28" s="59">
        <v>2500</v>
      </c>
      <c r="F28" s="59">
        <v>1596.89</v>
      </c>
      <c r="G28" s="59">
        <v>2500</v>
      </c>
      <c r="H28" s="59">
        <v>2500</v>
      </c>
    </row>
    <row r="29" spans="1:8" x14ac:dyDescent="0.25">
      <c r="A29" s="9"/>
      <c r="B29" s="9" t="s">
        <v>87</v>
      </c>
      <c r="C29" s="10">
        <f>SUM(C26:C28)</f>
        <v>11000</v>
      </c>
      <c r="D29" s="10">
        <f t="shared" ref="D29:H29" si="2">SUM(D26:D28)</f>
        <v>10803.900000000001</v>
      </c>
      <c r="E29" s="10">
        <f t="shared" si="2"/>
        <v>11000</v>
      </c>
      <c r="F29" s="10">
        <f t="shared" si="2"/>
        <v>8146.6100000000006</v>
      </c>
      <c r="G29" s="10">
        <f t="shared" si="2"/>
        <v>10500</v>
      </c>
      <c r="H29" s="10">
        <f t="shared" si="2"/>
        <v>11000</v>
      </c>
    </row>
    <row r="30" spans="1:8" x14ac:dyDescent="0.25">
      <c r="A30" s="2" t="s">
        <v>684</v>
      </c>
      <c r="B30" s="2" t="s">
        <v>312</v>
      </c>
      <c r="C30" s="61">
        <v>900</v>
      </c>
      <c r="D30" s="61">
        <v>779.38</v>
      </c>
      <c r="E30" s="61">
        <v>1000</v>
      </c>
      <c r="F30" s="61">
        <v>398.71</v>
      </c>
      <c r="G30" s="61">
        <v>1000</v>
      </c>
      <c r="H30" s="61">
        <v>1000</v>
      </c>
    </row>
    <row r="31" spans="1:8" x14ac:dyDescent="0.25">
      <c r="A31" s="2" t="s">
        <v>685</v>
      </c>
      <c r="B31" s="2" t="s">
        <v>314</v>
      </c>
      <c r="C31" s="30">
        <v>3614</v>
      </c>
      <c r="D31" s="59">
        <v>7781.04</v>
      </c>
      <c r="E31" s="59">
        <v>3614</v>
      </c>
      <c r="F31" s="59">
        <v>3334.38</v>
      </c>
      <c r="G31" s="59">
        <v>3614</v>
      </c>
      <c r="H31" s="59">
        <v>5862</v>
      </c>
    </row>
    <row r="32" spans="1:8" x14ac:dyDescent="0.25">
      <c r="A32" s="2" t="s">
        <v>686</v>
      </c>
      <c r="B32" s="2" t="s">
        <v>315</v>
      </c>
      <c r="C32" s="30">
        <v>500</v>
      </c>
      <c r="D32" s="59">
        <v>576.75</v>
      </c>
      <c r="E32" s="59">
        <v>500</v>
      </c>
      <c r="F32" s="59">
        <v>-122</v>
      </c>
      <c r="G32" s="59">
        <v>500</v>
      </c>
      <c r="H32" s="59">
        <v>500</v>
      </c>
    </row>
    <row r="33" spans="1:8" x14ac:dyDescent="0.25">
      <c r="A33" s="2" t="s">
        <v>687</v>
      </c>
      <c r="B33" s="2" t="s">
        <v>317</v>
      </c>
      <c r="C33" s="30">
        <v>700</v>
      </c>
      <c r="D33" s="59">
        <v>396.07</v>
      </c>
      <c r="E33" s="59">
        <v>700</v>
      </c>
      <c r="F33" s="59">
        <v>0</v>
      </c>
      <c r="G33" s="59">
        <v>700</v>
      </c>
      <c r="H33" s="59">
        <v>700</v>
      </c>
    </row>
    <row r="34" spans="1:8" x14ac:dyDescent="0.25">
      <c r="A34" s="2" t="s">
        <v>688</v>
      </c>
      <c r="B34" s="2" t="s">
        <v>462</v>
      </c>
      <c r="C34" s="61">
        <v>3500</v>
      </c>
      <c r="D34" s="61">
        <v>3937.12</v>
      </c>
      <c r="E34" s="61">
        <v>3500</v>
      </c>
      <c r="F34" s="61">
        <v>3493.61</v>
      </c>
      <c r="G34" s="61">
        <v>4300</v>
      </c>
      <c r="H34" s="61">
        <v>4500</v>
      </c>
    </row>
    <row r="35" spans="1:8" x14ac:dyDescent="0.25">
      <c r="A35" s="2" t="s">
        <v>689</v>
      </c>
      <c r="B35" s="2" t="s">
        <v>467</v>
      </c>
      <c r="C35" s="30">
        <v>3500</v>
      </c>
      <c r="D35" s="59">
        <v>3759.59</v>
      </c>
      <c r="E35" s="59">
        <v>3500</v>
      </c>
      <c r="F35" s="59">
        <v>1976.57</v>
      </c>
      <c r="G35" s="59">
        <v>3500</v>
      </c>
      <c r="H35" s="59">
        <v>3500</v>
      </c>
    </row>
    <row r="36" spans="1:8" x14ac:dyDescent="0.25">
      <c r="A36" s="2" t="s">
        <v>690</v>
      </c>
      <c r="B36" s="2" t="s">
        <v>469</v>
      </c>
      <c r="C36" s="30">
        <v>1000</v>
      </c>
      <c r="D36" s="59">
        <v>1305.0999999999999</v>
      </c>
      <c r="E36" s="59">
        <v>1000</v>
      </c>
      <c r="F36" s="59">
        <v>520.02</v>
      </c>
      <c r="G36" s="59">
        <v>1300</v>
      </c>
      <c r="H36" s="59">
        <v>1300</v>
      </c>
    </row>
    <row r="37" spans="1:8" x14ac:dyDescent="0.25">
      <c r="A37" s="2" t="s">
        <v>691</v>
      </c>
      <c r="B37" s="2" t="s">
        <v>322</v>
      </c>
      <c r="C37" s="30">
        <v>600</v>
      </c>
      <c r="D37" s="59">
        <v>1039.31</v>
      </c>
      <c r="E37" s="59">
        <v>300</v>
      </c>
      <c r="F37" s="59">
        <v>0</v>
      </c>
      <c r="G37" s="59">
        <v>300</v>
      </c>
      <c r="H37" s="59">
        <v>300</v>
      </c>
    </row>
    <row r="38" spans="1:8" ht="15.75" thickBot="1" x14ac:dyDescent="0.3">
      <c r="A38" s="9"/>
      <c r="B38" s="9" t="s">
        <v>86</v>
      </c>
      <c r="C38" s="10">
        <f>SUM(C30:C37)</f>
        <v>14314</v>
      </c>
      <c r="D38" s="10">
        <f t="shared" ref="D38:H38" si="3">SUM(D30:D37)</f>
        <v>19574.36</v>
      </c>
      <c r="E38" s="10">
        <f t="shared" si="3"/>
        <v>14114</v>
      </c>
      <c r="F38" s="10">
        <f t="shared" si="3"/>
        <v>9601.2900000000009</v>
      </c>
      <c r="G38" s="10">
        <f t="shared" si="3"/>
        <v>15214</v>
      </c>
      <c r="H38" s="10">
        <f t="shared" si="3"/>
        <v>17662</v>
      </c>
    </row>
    <row r="39" spans="1:8" hidden="1" x14ac:dyDescent="0.25">
      <c r="A39" s="54" t="s">
        <v>65</v>
      </c>
      <c r="B39" s="54" t="s">
        <v>44</v>
      </c>
      <c r="C39" s="59">
        <v>0</v>
      </c>
      <c r="D39" s="61">
        <v>0</v>
      </c>
      <c r="E39" s="61">
        <v>0</v>
      </c>
      <c r="F39" s="61">
        <v>0</v>
      </c>
      <c r="G39" s="61">
        <v>0</v>
      </c>
      <c r="H39" s="59">
        <v>0</v>
      </c>
    </row>
    <row r="40" spans="1:8" hidden="1" x14ac:dyDescent="0.25">
      <c r="A40" s="116"/>
      <c r="B40" s="116" t="s">
        <v>83</v>
      </c>
      <c r="C40" s="10">
        <f>SUM(C39)</f>
        <v>0</v>
      </c>
      <c r="D40" s="10">
        <f t="shared" ref="D40:H40" si="4">SUM(D39)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</row>
    <row r="41" spans="1:8" hidden="1" x14ac:dyDescent="0.25">
      <c r="A41" s="116" t="s">
        <v>101</v>
      </c>
      <c r="B41" s="116" t="s">
        <v>85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</row>
    <row r="42" spans="1:8" hidden="1" x14ac:dyDescent="0.25">
      <c r="A42" s="28" t="s">
        <v>102</v>
      </c>
      <c r="B42" s="28" t="s">
        <v>104</v>
      </c>
      <c r="C42" s="18">
        <v>0</v>
      </c>
      <c r="D42" s="18">
        <v>0</v>
      </c>
      <c r="E42" s="18">
        <v>0</v>
      </c>
      <c r="F42" s="29">
        <v>0</v>
      </c>
      <c r="G42" s="29">
        <v>0</v>
      </c>
      <c r="H42" s="18">
        <v>0</v>
      </c>
    </row>
    <row r="43" spans="1:8" hidden="1" x14ac:dyDescent="0.25">
      <c r="A43" s="117" t="s">
        <v>103</v>
      </c>
      <c r="B43" s="117" t="s">
        <v>62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</row>
    <row r="44" spans="1:8" ht="15.75" hidden="1" thickBot="1" x14ac:dyDescent="0.3">
      <c r="A44" s="19"/>
      <c r="B44" s="19" t="s">
        <v>84</v>
      </c>
      <c r="C44" s="20">
        <f>SUM(C41:C43)</f>
        <v>0</v>
      </c>
      <c r="D44" s="20">
        <f t="shared" ref="D44:H44" si="5">SUM(D41:D43)</f>
        <v>0</v>
      </c>
      <c r="E44" s="20">
        <f t="shared" si="5"/>
        <v>0</v>
      </c>
      <c r="F44" s="20">
        <f t="shared" si="5"/>
        <v>0</v>
      </c>
      <c r="G44" s="20">
        <f t="shared" si="5"/>
        <v>0</v>
      </c>
      <c r="H44" s="20">
        <f t="shared" si="5"/>
        <v>0</v>
      </c>
    </row>
    <row r="45" spans="1:8" ht="16.5" thickTop="1" thickBot="1" x14ac:dyDescent="0.3">
      <c r="A45" s="4"/>
      <c r="B45" s="4" t="s">
        <v>66</v>
      </c>
      <c r="C45" s="6">
        <f>SUM(C8:C44)/2</f>
        <v>333135</v>
      </c>
      <c r="D45" s="6">
        <f t="shared" ref="D45:H45" si="6">SUM(D8:D44)/2</f>
        <v>335376.97999999992</v>
      </c>
      <c r="E45" s="6">
        <f t="shared" si="6"/>
        <v>345132</v>
      </c>
      <c r="F45" s="6">
        <f t="shared" si="6"/>
        <v>181164.26</v>
      </c>
      <c r="G45" s="6">
        <f t="shared" si="6"/>
        <v>345034</v>
      </c>
      <c r="H45" s="6">
        <f t="shared" si="6"/>
        <v>356066</v>
      </c>
    </row>
    <row r="46" spans="1:8" ht="15.75" thickTop="1" x14ac:dyDescent="0.25"/>
    <row r="50" spans="1:8" x14ac:dyDescent="0.25">
      <c r="A50" s="241" t="str">
        <f>A1</f>
        <v>CITY OF GAINESVILLE</v>
      </c>
      <c r="B50" s="241"/>
      <c r="C50" s="241"/>
      <c r="D50" s="241"/>
      <c r="E50" s="241"/>
      <c r="F50" s="241"/>
      <c r="G50" s="241"/>
      <c r="H50" s="241"/>
    </row>
    <row r="51" spans="1:8" x14ac:dyDescent="0.25">
      <c r="A51" s="241" t="str">
        <f>A2</f>
        <v>BUDGET 2025-2026</v>
      </c>
      <c r="B51" s="241"/>
      <c r="C51" s="241"/>
      <c r="D51" s="241"/>
      <c r="E51" s="241"/>
      <c r="F51" s="241"/>
      <c r="G51" s="241"/>
      <c r="H51" s="241"/>
    </row>
    <row r="52" spans="1:8" x14ac:dyDescent="0.25">
      <c r="A52" s="241" t="str">
        <f>A3</f>
        <v>GENERAL FUND - GARAGE</v>
      </c>
      <c r="B52" s="241"/>
      <c r="C52" s="241"/>
      <c r="D52" s="241"/>
      <c r="E52" s="241"/>
      <c r="F52" s="241"/>
      <c r="G52" s="241"/>
      <c r="H52" s="241"/>
    </row>
    <row r="53" spans="1:8" x14ac:dyDescent="0.25">
      <c r="A53" s="66"/>
      <c r="B53" s="66"/>
      <c r="C53" s="92"/>
      <c r="D53" s="92"/>
      <c r="E53" s="92"/>
      <c r="F53" s="92"/>
      <c r="G53" s="93"/>
      <c r="H53" s="93"/>
    </row>
    <row r="54" spans="1:8" x14ac:dyDescent="0.25">
      <c r="A54" s="66"/>
      <c r="B54" s="66"/>
      <c r="C54" s="92"/>
      <c r="D54" s="92"/>
      <c r="E54" s="92"/>
      <c r="F54" s="92"/>
      <c r="G54" s="93"/>
      <c r="H54" s="93"/>
    </row>
    <row r="55" spans="1:8" x14ac:dyDescent="0.25">
      <c r="A55" s="66"/>
      <c r="B55" s="66"/>
      <c r="C55" s="92"/>
      <c r="D55" s="92"/>
      <c r="E55" s="92"/>
      <c r="F55" s="92"/>
      <c r="G55" s="93"/>
      <c r="H55" s="93"/>
    </row>
    <row r="56" spans="1:8" x14ac:dyDescent="0.25">
      <c r="A56" s="66"/>
      <c r="B56" s="66"/>
      <c r="C56" s="92"/>
      <c r="D56" s="92"/>
      <c r="E56" s="92"/>
      <c r="F56" s="92"/>
      <c r="G56" s="93"/>
      <c r="H56" s="93"/>
    </row>
    <row r="57" spans="1:8" x14ac:dyDescent="0.25">
      <c r="A57" s="66"/>
      <c r="B57" s="66"/>
      <c r="C57" s="92"/>
      <c r="D57" s="92"/>
      <c r="E57" s="92"/>
      <c r="F57" s="92"/>
      <c r="G57" s="93"/>
      <c r="H57" s="93"/>
    </row>
    <row r="58" spans="1:8" x14ac:dyDescent="0.25">
      <c r="A58" s="66"/>
      <c r="B58" s="66"/>
      <c r="C58" s="92"/>
      <c r="D58" s="92"/>
      <c r="E58" s="92"/>
      <c r="F58" s="92"/>
      <c r="G58" s="93"/>
      <c r="H58" s="93"/>
    </row>
    <row r="59" spans="1:8" x14ac:dyDescent="0.25">
      <c r="A59" s="66"/>
      <c r="B59" s="66"/>
      <c r="C59" s="92"/>
      <c r="D59" s="92"/>
      <c r="E59" s="92"/>
      <c r="F59" s="92"/>
      <c r="G59" s="93"/>
      <c r="H59" s="93"/>
    </row>
    <row r="60" spans="1:8" x14ac:dyDescent="0.25">
      <c r="A60" s="66"/>
      <c r="B60" s="66"/>
      <c r="C60" s="92"/>
      <c r="D60" s="92"/>
      <c r="E60" s="92"/>
      <c r="F60" s="92"/>
      <c r="G60" s="93"/>
      <c r="H60" s="93"/>
    </row>
    <row r="61" spans="1:8" x14ac:dyDescent="0.25">
      <c r="A61" s="66"/>
      <c r="B61" s="66"/>
      <c r="C61" s="92"/>
      <c r="D61" s="92"/>
      <c r="E61" s="92"/>
      <c r="F61" s="92"/>
      <c r="G61" s="93"/>
      <c r="H61" s="93"/>
    </row>
    <row r="62" spans="1:8" x14ac:dyDescent="0.25">
      <c r="A62" s="66"/>
      <c r="B62" s="66"/>
      <c r="C62" s="92"/>
      <c r="D62" s="92"/>
      <c r="E62" s="92"/>
      <c r="F62" s="92"/>
      <c r="G62" s="93"/>
      <c r="H62" s="93"/>
    </row>
    <row r="63" spans="1:8" x14ac:dyDescent="0.25">
      <c r="A63" s="66"/>
      <c r="B63" s="66"/>
      <c r="C63" s="92"/>
      <c r="D63" s="92"/>
      <c r="E63" s="92"/>
      <c r="F63" s="92"/>
      <c r="G63" s="93"/>
      <c r="H63" s="93"/>
    </row>
    <row r="64" spans="1:8" x14ac:dyDescent="0.25">
      <c r="A64" s="66"/>
      <c r="B64" s="66"/>
      <c r="C64" s="92"/>
      <c r="D64" s="92"/>
      <c r="E64" s="92"/>
      <c r="F64" s="92"/>
      <c r="G64" s="93"/>
      <c r="H64" s="93"/>
    </row>
    <row r="65" spans="1:8" x14ac:dyDescent="0.25">
      <c r="A65" s="66"/>
      <c r="B65" s="66"/>
      <c r="C65" s="92"/>
      <c r="D65" s="92"/>
      <c r="E65" s="92"/>
      <c r="F65" s="92"/>
      <c r="G65" s="93"/>
      <c r="H65" s="93"/>
    </row>
    <row r="66" spans="1:8" x14ac:dyDescent="0.25">
      <c r="A66" s="66"/>
      <c r="B66" s="66"/>
      <c r="C66" s="92"/>
      <c r="D66" s="92"/>
      <c r="E66" s="92"/>
      <c r="F66" s="92"/>
      <c r="G66" s="93"/>
      <c r="H66" s="93"/>
    </row>
    <row r="67" spans="1:8" x14ac:dyDescent="0.25">
      <c r="A67" s="66"/>
      <c r="B67" s="66"/>
      <c r="C67" s="92"/>
      <c r="D67" s="92"/>
      <c r="E67" s="92"/>
      <c r="F67" s="92"/>
      <c r="G67" s="93"/>
      <c r="H67" s="93"/>
    </row>
    <row r="68" spans="1:8" x14ac:dyDescent="0.25">
      <c r="A68" s="66"/>
      <c r="B68" s="66"/>
      <c r="C68" s="92"/>
      <c r="D68" s="92"/>
      <c r="E68" s="92"/>
      <c r="F68" s="92"/>
      <c r="G68" s="93"/>
      <c r="H68" s="93"/>
    </row>
    <row r="69" spans="1:8" x14ac:dyDescent="0.25">
      <c r="A69" s="66"/>
      <c r="B69" s="66"/>
      <c r="C69" s="92"/>
      <c r="D69" s="92"/>
      <c r="E69" s="92"/>
      <c r="F69" s="92"/>
      <c r="G69" s="93"/>
      <c r="H69" s="93"/>
    </row>
    <row r="70" spans="1:8" ht="15.75" thickBot="1" x14ac:dyDescent="0.3">
      <c r="A70" s="66"/>
      <c r="B70" s="66"/>
      <c r="C70" s="92"/>
      <c r="D70" s="92"/>
      <c r="E70" s="92"/>
      <c r="F70" s="92"/>
      <c r="G70" s="93"/>
      <c r="H70" s="93"/>
    </row>
    <row r="71" spans="1:8" ht="16.5" thickTop="1" thickBot="1" x14ac:dyDescent="0.3">
      <c r="A71" s="238" t="s">
        <v>939</v>
      </c>
      <c r="B71" s="239"/>
      <c r="C71" s="239"/>
      <c r="D71" s="239"/>
      <c r="E71" s="239"/>
      <c r="F71" s="239"/>
      <c r="G71" s="239"/>
      <c r="H71" s="240"/>
    </row>
    <row r="72" spans="1:8" ht="15.75" thickTop="1" x14ac:dyDescent="0.25">
      <c r="A72" s="66"/>
      <c r="B72" s="96"/>
      <c r="C72" s="101" t="str">
        <f t="shared" ref="C72:H73" si="7">C5</f>
        <v>2023-2024</v>
      </c>
      <c r="D72" s="101" t="str">
        <f t="shared" si="7"/>
        <v>2023-2024</v>
      </c>
      <c r="E72" s="101" t="str">
        <f t="shared" si="7"/>
        <v>2024-2025</v>
      </c>
      <c r="F72" s="101" t="str">
        <f t="shared" si="7"/>
        <v>2024-2025</v>
      </c>
      <c r="G72" s="101" t="str">
        <f t="shared" si="7"/>
        <v>2024-2025</v>
      </c>
      <c r="H72" s="101" t="str">
        <f t="shared" si="7"/>
        <v>2025-26</v>
      </c>
    </row>
    <row r="73" spans="1:8" x14ac:dyDescent="0.25">
      <c r="A73" s="66"/>
      <c r="B73" s="96"/>
      <c r="C73" s="101" t="str">
        <f t="shared" si="7"/>
        <v>REVISED</v>
      </c>
      <c r="D73" s="101" t="str">
        <f t="shared" si="7"/>
        <v>ACTUAL</v>
      </c>
      <c r="E73" s="101" t="str">
        <f t="shared" si="7"/>
        <v>ADOPTED</v>
      </c>
      <c r="F73" s="101" t="str">
        <f t="shared" si="7"/>
        <v>ACTUAL</v>
      </c>
      <c r="G73" s="101" t="str">
        <f t="shared" si="7"/>
        <v>REVISED</v>
      </c>
      <c r="H73" s="101" t="str">
        <f t="shared" si="7"/>
        <v>PROPOSED</v>
      </c>
    </row>
    <row r="74" spans="1:8" ht="15.75" thickBot="1" x14ac:dyDescent="0.3">
      <c r="A74" s="66"/>
      <c r="B74" s="97" t="s">
        <v>940</v>
      </c>
      <c r="C74" s="176"/>
      <c r="D74" s="176"/>
      <c r="E74" s="176" t="str">
        <f>E7</f>
        <v>BUDGET</v>
      </c>
      <c r="F74" s="176" t="str">
        <f>F7</f>
        <v>SIX MONTHS</v>
      </c>
      <c r="G74" s="176" t="str">
        <f>G7</f>
        <v>BUDGET</v>
      </c>
      <c r="H74" s="176" t="str">
        <f>H7</f>
        <v>BUDGET</v>
      </c>
    </row>
    <row r="75" spans="1:8" ht="15.75" thickTop="1" x14ac:dyDescent="0.25">
      <c r="A75" s="66"/>
      <c r="B75" s="66" t="s">
        <v>941</v>
      </c>
      <c r="C75" s="92">
        <f t="shared" ref="C75:H75" si="8">C18</f>
        <v>294596</v>
      </c>
      <c r="D75" s="92">
        <f t="shared" si="8"/>
        <v>291758.88</v>
      </c>
      <c r="E75" s="92">
        <f t="shared" si="8"/>
        <v>307793</v>
      </c>
      <c r="F75" s="92">
        <f t="shared" si="8"/>
        <v>157325.90000000002</v>
      </c>
      <c r="G75" s="92">
        <f t="shared" si="8"/>
        <v>307545</v>
      </c>
      <c r="H75" s="92">
        <f t="shared" si="8"/>
        <v>315179</v>
      </c>
    </row>
    <row r="76" spans="1:8" x14ac:dyDescent="0.25">
      <c r="A76" s="66"/>
      <c r="B76" s="66" t="s">
        <v>79</v>
      </c>
      <c r="C76" s="92">
        <f t="shared" ref="C76:H76" si="9">C25</f>
        <v>13225</v>
      </c>
      <c r="D76" s="92">
        <f t="shared" si="9"/>
        <v>13239.84</v>
      </c>
      <c r="E76" s="92">
        <f t="shared" si="9"/>
        <v>12225</v>
      </c>
      <c r="F76" s="92">
        <f t="shared" si="9"/>
        <v>6090.4599999999991</v>
      </c>
      <c r="G76" s="92">
        <f t="shared" si="9"/>
        <v>11775</v>
      </c>
      <c r="H76" s="92">
        <f t="shared" si="9"/>
        <v>12225</v>
      </c>
    </row>
    <row r="77" spans="1:8" x14ac:dyDescent="0.25">
      <c r="A77" s="66"/>
      <c r="B77" s="66" t="s">
        <v>80</v>
      </c>
      <c r="C77" s="92">
        <f t="shared" ref="C77:H77" si="10">C29</f>
        <v>11000</v>
      </c>
      <c r="D77" s="92">
        <f t="shared" si="10"/>
        <v>10803.900000000001</v>
      </c>
      <c r="E77" s="92">
        <f t="shared" si="10"/>
        <v>11000</v>
      </c>
      <c r="F77" s="92">
        <f t="shared" si="10"/>
        <v>8146.6100000000006</v>
      </c>
      <c r="G77" s="92">
        <f t="shared" si="10"/>
        <v>10500</v>
      </c>
      <c r="H77" s="92">
        <f t="shared" si="10"/>
        <v>11000</v>
      </c>
    </row>
    <row r="78" spans="1:8" x14ac:dyDescent="0.25">
      <c r="A78" s="66"/>
      <c r="B78" s="66" t="s">
        <v>81</v>
      </c>
      <c r="C78" s="92">
        <f t="shared" ref="C78:H78" si="11">C38</f>
        <v>14314</v>
      </c>
      <c r="D78" s="92">
        <f t="shared" si="11"/>
        <v>19574.36</v>
      </c>
      <c r="E78" s="92">
        <f t="shared" si="11"/>
        <v>14114</v>
      </c>
      <c r="F78" s="92">
        <f t="shared" si="11"/>
        <v>9601.2900000000009</v>
      </c>
      <c r="G78" s="92">
        <f t="shared" si="11"/>
        <v>15214</v>
      </c>
      <c r="H78" s="92">
        <f t="shared" si="11"/>
        <v>17662</v>
      </c>
    </row>
    <row r="79" spans="1:8" x14ac:dyDescent="0.25">
      <c r="A79" s="66"/>
      <c r="B79" s="66" t="s">
        <v>964</v>
      </c>
      <c r="C79" s="92">
        <f t="shared" ref="C79:H79" si="12">C40</f>
        <v>0</v>
      </c>
      <c r="D79" s="92">
        <f t="shared" si="12"/>
        <v>0</v>
      </c>
      <c r="E79" s="92">
        <f t="shared" si="12"/>
        <v>0</v>
      </c>
      <c r="F79" s="92">
        <f t="shared" si="12"/>
        <v>0</v>
      </c>
      <c r="G79" s="92">
        <f t="shared" si="12"/>
        <v>0</v>
      </c>
      <c r="H79" s="92">
        <f t="shared" si="12"/>
        <v>0</v>
      </c>
    </row>
    <row r="80" spans="1:8" ht="15.75" thickBot="1" x14ac:dyDescent="0.3">
      <c r="A80" s="66"/>
      <c r="B80" s="66" t="s">
        <v>965</v>
      </c>
      <c r="C80" s="92">
        <f t="shared" ref="C80:H80" si="13">C44</f>
        <v>0</v>
      </c>
      <c r="D80" s="92">
        <f t="shared" si="13"/>
        <v>0</v>
      </c>
      <c r="E80" s="92">
        <f t="shared" si="13"/>
        <v>0</v>
      </c>
      <c r="F80" s="92">
        <f t="shared" si="13"/>
        <v>0</v>
      </c>
      <c r="G80" s="92">
        <f t="shared" si="13"/>
        <v>0</v>
      </c>
      <c r="H80" s="92">
        <f t="shared" si="13"/>
        <v>0</v>
      </c>
    </row>
    <row r="81" spans="1:8" ht="16.5" thickTop="1" thickBot="1" x14ac:dyDescent="0.3">
      <c r="A81" s="66"/>
      <c r="B81" s="98" t="s">
        <v>931</v>
      </c>
      <c r="C81" s="99">
        <f t="shared" ref="C81:H81" si="14">SUM(C75:C80)</f>
        <v>333135</v>
      </c>
      <c r="D81" s="99">
        <f t="shared" si="14"/>
        <v>335376.98000000004</v>
      </c>
      <c r="E81" s="99">
        <f t="shared" si="14"/>
        <v>345132</v>
      </c>
      <c r="F81" s="99">
        <f t="shared" si="14"/>
        <v>181164.26000000004</v>
      </c>
      <c r="G81" s="99">
        <f t="shared" si="14"/>
        <v>345034</v>
      </c>
      <c r="H81" s="99">
        <f t="shared" si="14"/>
        <v>356066</v>
      </c>
    </row>
    <row r="82" spans="1:8" ht="16.5" thickTop="1" thickBot="1" x14ac:dyDescent="0.3">
      <c r="A82" s="66"/>
      <c r="B82" s="66"/>
      <c r="C82" s="92"/>
      <c r="D82" s="92"/>
      <c r="E82" s="92"/>
      <c r="F82" s="92"/>
      <c r="G82" s="92"/>
      <c r="H82" s="92"/>
    </row>
    <row r="83" spans="1:8" ht="16.5" thickTop="1" thickBot="1" x14ac:dyDescent="0.3">
      <c r="A83" s="238" t="s">
        <v>943</v>
      </c>
      <c r="B83" s="239"/>
      <c r="C83" s="239"/>
      <c r="D83" s="239"/>
      <c r="E83" s="239"/>
      <c r="F83" s="239"/>
      <c r="G83" s="239"/>
      <c r="H83" s="240"/>
    </row>
    <row r="84" spans="1:8" ht="15.75" thickTop="1" x14ac:dyDescent="0.25">
      <c r="A84" s="66"/>
      <c r="B84" s="105"/>
      <c r="C84" s="101"/>
      <c r="D84" s="101" t="s">
        <v>867</v>
      </c>
      <c r="E84" s="101" t="s">
        <v>867</v>
      </c>
      <c r="F84" s="101" t="s">
        <v>867</v>
      </c>
      <c r="G84" s="101" t="str">
        <f>'[14]01-16-32'!G59</f>
        <v>BUDGET</v>
      </c>
      <c r="H84" s="101" t="s">
        <v>945</v>
      </c>
    </row>
    <row r="85" spans="1:8" ht="15.75" thickBot="1" x14ac:dyDescent="0.3">
      <c r="A85" s="66"/>
      <c r="B85" s="144"/>
      <c r="C85" s="102"/>
      <c r="D85" s="176">
        <f>[2]Sheet1!A11</f>
        <v>2022</v>
      </c>
      <c r="E85" s="176">
        <f>[2]Sheet1!B11</f>
        <v>2023</v>
      </c>
      <c r="F85" s="176">
        <f>[2]Sheet1!C11</f>
        <v>2024</v>
      </c>
      <c r="G85" s="176">
        <f>[2]Sheet1!D11</f>
        <v>2025</v>
      </c>
      <c r="H85" s="176">
        <f>[2]Sheet1!E11</f>
        <v>2026</v>
      </c>
    </row>
    <row r="86" spans="1:8" ht="15.75" thickTop="1" x14ac:dyDescent="0.25">
      <c r="A86" s="66"/>
      <c r="B86" s="66" t="s">
        <v>1153</v>
      </c>
      <c r="C86" s="92"/>
      <c r="D86" s="92">
        <v>596</v>
      </c>
      <c r="E86" s="92">
        <v>585</v>
      </c>
      <c r="F86" s="92">
        <v>600</v>
      </c>
      <c r="G86" s="92">
        <v>600</v>
      </c>
      <c r="H86" s="92">
        <v>600</v>
      </c>
    </row>
    <row r="87" spans="1:8" x14ac:dyDescent="0.25">
      <c r="A87" s="66"/>
      <c r="B87" s="66" t="s">
        <v>1154</v>
      </c>
      <c r="C87" s="92"/>
      <c r="D87" s="92">
        <v>4734</v>
      </c>
      <c r="E87" s="92">
        <v>4500</v>
      </c>
      <c r="F87" s="92">
        <v>4400</v>
      </c>
      <c r="G87" s="92">
        <v>4200</v>
      </c>
      <c r="H87" s="92">
        <v>4734</v>
      </c>
    </row>
    <row r="88" spans="1:8" x14ac:dyDescent="0.25">
      <c r="A88" s="66"/>
      <c r="B88" s="66" t="s">
        <v>1155</v>
      </c>
      <c r="C88" s="92"/>
      <c r="D88" s="92">
        <v>121385</v>
      </c>
      <c r="E88" s="92">
        <v>115500</v>
      </c>
      <c r="F88" s="92">
        <v>119500</v>
      </c>
      <c r="G88" s="92">
        <v>125000</v>
      </c>
      <c r="H88" s="92">
        <v>125000</v>
      </c>
    </row>
    <row r="89" spans="1:8" x14ac:dyDescent="0.25">
      <c r="A89" s="66"/>
      <c r="B89" s="66" t="s">
        <v>1156</v>
      </c>
      <c r="C89" s="92"/>
      <c r="D89" s="92">
        <v>192797</v>
      </c>
      <c r="E89" s="92">
        <v>185000</v>
      </c>
      <c r="F89" s="92">
        <v>170000</v>
      </c>
      <c r="G89" s="92">
        <v>175000</v>
      </c>
      <c r="H89" s="92">
        <v>175000</v>
      </c>
    </row>
    <row r="90" spans="1:8" x14ac:dyDescent="0.25">
      <c r="A90" s="66"/>
      <c r="B90" s="66" t="s">
        <v>1157</v>
      </c>
      <c r="C90" s="92"/>
      <c r="D90" s="92">
        <v>161914</v>
      </c>
      <c r="E90" s="92">
        <v>168500</v>
      </c>
      <c r="F90" s="92">
        <v>170000</v>
      </c>
      <c r="G90" s="92">
        <v>183330</v>
      </c>
      <c r="H90" s="92">
        <v>183330</v>
      </c>
    </row>
    <row r="91" spans="1:8" ht="15.75" thickBot="1" x14ac:dyDescent="0.3">
      <c r="A91" s="66"/>
      <c r="B91" s="85"/>
      <c r="C91" s="100"/>
      <c r="D91" s="100"/>
      <c r="E91" s="100"/>
      <c r="F91" s="100"/>
      <c r="G91" s="104"/>
      <c r="H91" s="104"/>
    </row>
    <row r="92" spans="1:8" ht="16.5" thickTop="1" thickBot="1" x14ac:dyDescent="0.3">
      <c r="A92" s="238" t="s">
        <v>955</v>
      </c>
      <c r="B92" s="239"/>
      <c r="C92" s="239"/>
      <c r="D92" s="239"/>
      <c r="E92" s="239"/>
      <c r="F92" s="239"/>
      <c r="G92" s="239"/>
      <c r="H92" s="240"/>
    </row>
    <row r="93" spans="1:8" ht="15.75" thickTop="1" x14ac:dyDescent="0.25">
      <c r="A93" s="66"/>
      <c r="B93" s="66"/>
      <c r="C93" s="101"/>
      <c r="D93" s="101" t="s">
        <v>867</v>
      </c>
      <c r="E93" s="101" t="s">
        <v>867</v>
      </c>
      <c r="F93" s="101" t="s">
        <v>867</v>
      </c>
      <c r="G93" s="101" t="str">
        <f>'[14]01-16-32'!G70</f>
        <v>BUDGET</v>
      </c>
      <c r="H93" s="101" t="str">
        <f>H73</f>
        <v>PROPOSED</v>
      </c>
    </row>
    <row r="94" spans="1:8" ht="15.75" thickBot="1" x14ac:dyDescent="0.3">
      <c r="A94" s="66"/>
      <c r="B94" s="97" t="s">
        <v>956</v>
      </c>
      <c r="C94" s="102"/>
      <c r="D94" s="176">
        <f>[2]Sheet1!A11</f>
        <v>2022</v>
      </c>
      <c r="E94" s="176">
        <f>[2]Sheet1!B11</f>
        <v>2023</v>
      </c>
      <c r="F94" s="176">
        <f>[2]Sheet1!C11</f>
        <v>2024</v>
      </c>
      <c r="G94" s="176">
        <f>[2]Sheet1!D11</f>
        <v>2025</v>
      </c>
      <c r="H94" s="176">
        <f>[2]Sheet1!E11</f>
        <v>2026</v>
      </c>
    </row>
    <row r="95" spans="1:8" ht="15.75" thickTop="1" x14ac:dyDescent="0.25">
      <c r="A95" s="66"/>
      <c r="B95" s="66" t="s">
        <v>1158</v>
      </c>
      <c r="C95" s="66"/>
      <c r="D95" s="66"/>
      <c r="E95" s="66"/>
      <c r="F95" s="66"/>
      <c r="G95" s="66"/>
      <c r="H95" s="93"/>
    </row>
    <row r="96" spans="1:8" x14ac:dyDescent="0.25">
      <c r="A96" s="66"/>
      <c r="B96" s="66" t="str">
        <f>'[14]01-16-32'!B73</f>
        <v>GARAGE SUPERVISOR/ELECTRONICS TECHNICIAN</v>
      </c>
      <c r="C96" s="66"/>
      <c r="D96" s="66">
        <v>1</v>
      </c>
      <c r="E96" s="66">
        <v>1</v>
      </c>
      <c r="F96" s="66">
        <v>1</v>
      </c>
      <c r="G96" s="66">
        <v>1</v>
      </c>
      <c r="H96" s="66">
        <v>1</v>
      </c>
    </row>
    <row r="97" spans="1:8" x14ac:dyDescent="0.25">
      <c r="A97" s="66"/>
      <c r="B97" s="66" t="str">
        <f>'[14]01-16-32'!B74</f>
        <v>HEAVY EQUIPMENT MECHANIC</v>
      </c>
      <c r="C97" s="66"/>
      <c r="D97" s="66">
        <v>1</v>
      </c>
      <c r="E97" s="66">
        <v>1</v>
      </c>
      <c r="F97" s="66">
        <v>1</v>
      </c>
      <c r="G97" s="66">
        <v>1</v>
      </c>
      <c r="H97" s="66">
        <v>1</v>
      </c>
    </row>
    <row r="98" spans="1:8" x14ac:dyDescent="0.25">
      <c r="A98" s="66"/>
      <c r="B98" s="66" t="str">
        <f>'[14]01-16-32'!B75</f>
        <v>MECHANIC I</v>
      </c>
      <c r="C98" s="66"/>
      <c r="D98" s="66">
        <v>2</v>
      </c>
      <c r="E98" s="66">
        <v>2</v>
      </c>
      <c r="F98" s="66">
        <v>2</v>
      </c>
      <c r="G98" s="66">
        <v>2</v>
      </c>
      <c r="H98" s="66">
        <v>2</v>
      </c>
    </row>
    <row r="99" spans="1:8" ht="15.75" thickBot="1" x14ac:dyDescent="0.3">
      <c r="A99" s="66"/>
      <c r="B99" s="148" t="str">
        <f>'[14]01-16-32'!B76</f>
        <v>GARAGE SHOP ATTENDANT</v>
      </c>
      <c r="C99" s="148"/>
      <c r="D99" s="148">
        <v>0</v>
      </c>
      <c r="E99" s="148">
        <v>0</v>
      </c>
      <c r="F99" s="148">
        <v>0</v>
      </c>
      <c r="G99" s="148">
        <v>0</v>
      </c>
      <c r="H99" s="148">
        <v>0</v>
      </c>
    </row>
    <row r="100" spans="1:8" ht="15.75" thickTop="1" x14ac:dyDescent="0.25">
      <c r="A100" s="66"/>
      <c r="B100" s="66" t="s">
        <v>1159</v>
      </c>
      <c r="C100" s="66"/>
      <c r="D100" s="66">
        <f>SUM(D96:D99)</f>
        <v>4</v>
      </c>
      <c r="E100" s="66">
        <f>SUM(D96:D99)</f>
        <v>4</v>
      </c>
      <c r="F100" s="66">
        <f>SUM(E96:E99)</f>
        <v>4</v>
      </c>
      <c r="G100" s="66">
        <f>SUM(F96:F99)</f>
        <v>4</v>
      </c>
      <c r="H100" s="66">
        <f>SUM(G96:G99)</f>
        <v>4</v>
      </c>
    </row>
  </sheetData>
  <mergeCells count="9">
    <mergeCell ref="A1:H1"/>
    <mergeCell ref="A2:H2"/>
    <mergeCell ref="A3:H3"/>
    <mergeCell ref="A50:H50"/>
    <mergeCell ref="A92:H92"/>
    <mergeCell ref="A51:H51"/>
    <mergeCell ref="A52:H52"/>
    <mergeCell ref="A71:H71"/>
    <mergeCell ref="A83:H83"/>
  </mergeCells>
  <pageMargins left="0.7" right="0.7" top="0.75" bottom="0.75" header="0.3" footer="0.3"/>
  <pageSetup scale="83" orientation="portrait" r:id="rId1"/>
  <rowBreaks count="1" manualBreakCount="1">
    <brk id="48" max="7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H17"/>
  <sheetViews>
    <sheetView zoomScaleNormal="100" workbookViewId="0">
      <selection activeCell="B25" sqref="B25"/>
    </sheetView>
  </sheetViews>
  <sheetFormatPr defaultRowHeight="15" x14ac:dyDescent="0.25"/>
  <cols>
    <col min="1" max="1" width="14.5703125" customWidth="1"/>
    <col min="2" max="2" width="26.7109375" customWidth="1"/>
    <col min="4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s="204" customFormat="1" ht="12.75" x14ac:dyDescent="0.2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s="204" customFormat="1" ht="12.75" x14ac:dyDescent="0.2">
      <c r="A2" s="237" t="s">
        <v>112</v>
      </c>
      <c r="B2" s="237"/>
      <c r="C2" s="237"/>
      <c r="D2" s="237"/>
      <c r="E2" s="237"/>
      <c r="F2" s="237"/>
      <c r="G2" s="237"/>
      <c r="H2" s="237"/>
    </row>
    <row r="3" spans="1:8" s="204" customFormat="1" ht="12.75" x14ac:dyDescent="0.2">
      <c r="A3" s="237" t="s">
        <v>74</v>
      </c>
      <c r="B3" s="237"/>
      <c r="C3" s="237"/>
      <c r="D3" s="237"/>
      <c r="E3" s="237"/>
      <c r="F3" s="237"/>
      <c r="G3" s="237"/>
      <c r="H3" s="237"/>
    </row>
    <row r="4" spans="1:8" x14ac:dyDescent="0.25">
      <c r="A4" s="23"/>
      <c r="B4" s="23"/>
      <c r="C4" s="23"/>
      <c r="D4" s="23"/>
      <c r="E4" s="23"/>
      <c r="F4" s="23"/>
      <c r="G4" s="23"/>
    </row>
    <row r="5" spans="1:8" s="205" customFormat="1" ht="12" x14ac:dyDescent="0.2">
      <c r="A5" s="81" t="s">
        <v>30</v>
      </c>
      <c r="B5" s="81" t="s">
        <v>31</v>
      </c>
      <c r="C5" s="81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1" t="s">
        <v>111</v>
      </c>
    </row>
    <row r="6" spans="1:8" s="205" customFormat="1" ht="12" x14ac:dyDescent="0.2">
      <c r="A6" s="81" t="s">
        <v>32</v>
      </c>
      <c r="B6" s="81"/>
      <c r="C6" s="81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80" t="s">
        <v>870</v>
      </c>
    </row>
    <row r="7" spans="1:8" s="205" customFormat="1" ht="12.75" thickBot="1" x14ac:dyDescent="0.25">
      <c r="A7" s="214" t="s">
        <v>2</v>
      </c>
      <c r="B7" s="215"/>
      <c r="C7" s="215" t="s">
        <v>3</v>
      </c>
      <c r="D7" s="216"/>
      <c r="E7" s="216" t="s">
        <v>77</v>
      </c>
      <c r="F7" s="216" t="s">
        <v>872</v>
      </c>
      <c r="G7" s="216" t="s">
        <v>77</v>
      </c>
      <c r="H7" s="215" t="s">
        <v>77</v>
      </c>
    </row>
    <row r="8" spans="1:8" s="14" customFormat="1" x14ac:dyDescent="0.25">
      <c r="A8" s="77" t="s">
        <v>912</v>
      </c>
      <c r="B8" s="77" t="s">
        <v>913</v>
      </c>
      <c r="C8" s="59">
        <v>3066</v>
      </c>
      <c r="D8" s="59">
        <v>3710.65</v>
      </c>
      <c r="E8" s="59">
        <v>0</v>
      </c>
      <c r="F8" s="59">
        <v>0</v>
      </c>
      <c r="G8" s="59">
        <v>0</v>
      </c>
      <c r="H8" s="59">
        <v>0</v>
      </c>
    </row>
    <row r="9" spans="1:8" s="14" customFormat="1" x14ac:dyDescent="0.25">
      <c r="A9" s="77" t="s">
        <v>1138</v>
      </c>
      <c r="B9" s="77" t="s">
        <v>1139</v>
      </c>
      <c r="C9" s="59">
        <v>0</v>
      </c>
      <c r="D9" s="59">
        <v>10</v>
      </c>
      <c r="E9" s="59">
        <v>0</v>
      </c>
      <c r="F9" s="59">
        <v>0</v>
      </c>
      <c r="G9" s="59">
        <v>0</v>
      </c>
      <c r="H9" s="59">
        <v>0</v>
      </c>
    </row>
    <row r="10" spans="1:8" s="14" customFormat="1" x14ac:dyDescent="0.25">
      <c r="A10" s="77" t="s">
        <v>916</v>
      </c>
      <c r="B10" s="77" t="s">
        <v>917</v>
      </c>
      <c r="C10" s="59">
        <v>0</v>
      </c>
      <c r="D10" s="59">
        <v>0</v>
      </c>
      <c r="E10" s="59">
        <v>0</v>
      </c>
      <c r="F10" s="59">
        <v>645</v>
      </c>
      <c r="G10" s="59">
        <v>645</v>
      </c>
      <c r="H10" s="59">
        <v>0</v>
      </c>
    </row>
    <row r="11" spans="1:8" s="14" customFormat="1" x14ac:dyDescent="0.25">
      <c r="A11" s="77" t="s">
        <v>1140</v>
      </c>
      <c r="B11" s="77" t="s">
        <v>1141</v>
      </c>
      <c r="C11" s="59">
        <v>0</v>
      </c>
      <c r="D11" s="59">
        <v>196456.46</v>
      </c>
      <c r="E11" s="59">
        <v>0</v>
      </c>
      <c r="F11" s="59">
        <v>0</v>
      </c>
      <c r="G11" s="59">
        <v>0</v>
      </c>
      <c r="H11" s="59">
        <v>0</v>
      </c>
    </row>
    <row r="12" spans="1:8" s="14" customFormat="1" x14ac:dyDescent="0.25">
      <c r="A12" s="77" t="s">
        <v>1142</v>
      </c>
      <c r="B12" s="77" t="s">
        <v>1143</v>
      </c>
      <c r="C12" s="59">
        <v>0</v>
      </c>
      <c r="D12" s="59">
        <v>2810269.68</v>
      </c>
      <c r="E12" s="59">
        <v>0</v>
      </c>
      <c r="F12" s="59">
        <v>0</v>
      </c>
      <c r="G12" s="59">
        <v>1900000</v>
      </c>
      <c r="H12" s="59">
        <v>0</v>
      </c>
    </row>
    <row r="13" spans="1:8" s="14" customFormat="1" hidden="1" x14ac:dyDescent="0.25">
      <c r="A13" s="77" t="s">
        <v>1163</v>
      </c>
      <c r="B13" s="77" t="s">
        <v>1164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</row>
    <row r="14" spans="1:8" x14ac:dyDescent="0.25">
      <c r="A14" s="26" t="s">
        <v>846</v>
      </c>
      <c r="B14" s="26" t="s">
        <v>847</v>
      </c>
      <c r="C14" s="59">
        <v>134600</v>
      </c>
      <c r="D14" s="59">
        <v>0</v>
      </c>
      <c r="E14" s="59">
        <v>156000</v>
      </c>
      <c r="F14" s="59">
        <v>0</v>
      </c>
      <c r="G14" s="59">
        <v>90628</v>
      </c>
      <c r="H14" s="59">
        <v>146000</v>
      </c>
    </row>
    <row r="15" spans="1:8" s="14" customFormat="1" ht="15.75" thickBot="1" x14ac:dyDescent="0.3">
      <c r="A15" s="78" t="s">
        <v>914</v>
      </c>
      <c r="B15" s="78" t="s">
        <v>915</v>
      </c>
      <c r="C15" s="217">
        <v>6367</v>
      </c>
      <c r="D15" s="217">
        <v>6367.04</v>
      </c>
      <c r="E15" s="217">
        <v>0</v>
      </c>
      <c r="F15" s="217">
        <v>0</v>
      </c>
      <c r="G15" s="217">
        <v>0</v>
      </c>
      <c r="H15" s="217">
        <v>0</v>
      </c>
    </row>
    <row r="16" spans="1:8" ht="15.75" thickBot="1" x14ac:dyDescent="0.3">
      <c r="A16" s="19"/>
      <c r="B16" s="19" t="s">
        <v>75</v>
      </c>
      <c r="C16" s="20">
        <f t="shared" ref="C16:H16" si="0">SUM(C8:C15)</f>
        <v>144033</v>
      </c>
      <c r="D16" s="20">
        <f t="shared" si="0"/>
        <v>3016813.83</v>
      </c>
      <c r="E16" s="20">
        <f t="shared" si="0"/>
        <v>156000</v>
      </c>
      <c r="F16" s="20">
        <f t="shared" si="0"/>
        <v>645</v>
      </c>
      <c r="G16" s="20">
        <f t="shared" si="0"/>
        <v>1991273</v>
      </c>
      <c r="H16" s="20">
        <f t="shared" si="0"/>
        <v>146000</v>
      </c>
    </row>
    <row r="17" ht="15.75" thickTop="1" x14ac:dyDescent="0.25"/>
  </sheetData>
  <mergeCells count="3">
    <mergeCell ref="A1:H1"/>
    <mergeCell ref="A2:H2"/>
    <mergeCell ref="A3:H3"/>
  </mergeCells>
  <pageMargins left="0.7" right="0.7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7863-AF24-451B-A336-26EB534F75E2}">
  <dimension ref="A49:F71"/>
  <sheetViews>
    <sheetView workbookViewId="0">
      <selection activeCell="H43" sqref="H43"/>
    </sheetView>
  </sheetViews>
  <sheetFormatPr defaultRowHeight="15" x14ac:dyDescent="0.25"/>
  <cols>
    <col min="1" max="1" width="27.7109375" style="57" customWidth="1"/>
    <col min="2" max="2" width="9.140625" style="57"/>
    <col min="3" max="3" width="11.28515625" style="57" customWidth="1"/>
    <col min="4" max="16384" width="9.140625" style="57"/>
  </cols>
  <sheetData>
    <row r="49" spans="1:6" x14ac:dyDescent="0.25">
      <c r="A49" s="57" t="s">
        <v>35</v>
      </c>
      <c r="C49" s="57" t="s">
        <v>920</v>
      </c>
    </row>
    <row r="51" spans="1:6" x14ac:dyDescent="0.25">
      <c r="A51" s="57" t="s">
        <v>921</v>
      </c>
      <c r="B51" s="83">
        <f>C51/C62</f>
        <v>0.35278825307678352</v>
      </c>
      <c r="C51" s="84">
        <f>'Gen. Fund Rev'!H12</f>
        <v>8374810</v>
      </c>
    </row>
    <row r="52" spans="1:6" x14ac:dyDescent="0.25">
      <c r="A52" s="57" t="s">
        <v>922</v>
      </c>
      <c r="B52" s="83">
        <f>C52/C62</f>
        <v>0.30283609435545367</v>
      </c>
      <c r="C52" s="84">
        <f>'Gen. Fund Rev'!H13+'Gen. Fund Rev'!H14</f>
        <v>7189000</v>
      </c>
    </row>
    <row r="53" spans="1:6" x14ac:dyDescent="0.25">
      <c r="A53" s="57" t="s">
        <v>923</v>
      </c>
      <c r="B53" s="83">
        <f>C53/C62</f>
        <v>1.7271219736505216E-3</v>
      </c>
      <c r="C53" s="84">
        <f>'Gen. Fund Rev'!H16</f>
        <v>41000</v>
      </c>
    </row>
    <row r="54" spans="1:6" x14ac:dyDescent="0.25">
      <c r="A54" s="57" t="s">
        <v>924</v>
      </c>
      <c r="B54" s="83">
        <f>C54/C62</f>
        <v>4.9074233134674988E-2</v>
      </c>
      <c r="C54" s="86">
        <f>'Gen. Fund Rev'!H15+'Gen. Fund Rev'!H18+'Gen. Fund Rev'!H19+'Gen. Fund Rev'!H20</f>
        <v>1164969</v>
      </c>
    </row>
    <row r="55" spans="1:6" x14ac:dyDescent="0.25">
      <c r="A55" s="57" t="s">
        <v>925</v>
      </c>
      <c r="B55" s="83">
        <f>C55/C62</f>
        <v>5.3721497116506679E-2</v>
      </c>
      <c r="C55" s="86">
        <f>'Gen. Fund Rev'!H28+'Gen. Fund Rev'!H36+'Gen. Fund Rev'!H44</f>
        <v>1275290</v>
      </c>
    </row>
    <row r="56" spans="1:6" x14ac:dyDescent="0.25">
      <c r="A56" s="85" t="s">
        <v>926</v>
      </c>
      <c r="B56" s="83">
        <f>C56/C62</f>
        <v>9.3357261414738685E-2</v>
      </c>
      <c r="C56" s="86">
        <f>'Gen. Fund Rev'!H64</f>
        <v>2216200</v>
      </c>
    </row>
    <row r="57" spans="1:6" x14ac:dyDescent="0.25">
      <c r="A57" s="85" t="s">
        <v>927</v>
      </c>
      <c r="B57" s="83">
        <f>C57/C62</f>
        <v>2.8195055595213831E-3</v>
      </c>
      <c r="C57" s="86">
        <f>'Gen. Fund Rev'!H17</f>
        <v>66932</v>
      </c>
    </row>
    <row r="58" spans="1:6" x14ac:dyDescent="0.25">
      <c r="A58" s="57" t="s">
        <v>928</v>
      </c>
      <c r="B58" s="83">
        <f>C58/C62</f>
        <v>0</v>
      </c>
      <c r="C58" s="86">
        <f>'Gen. Fund Rev'!H66</f>
        <v>0</v>
      </c>
    </row>
    <row r="59" spans="1:6" x14ac:dyDescent="0.25">
      <c r="A59" s="85" t="s">
        <v>929</v>
      </c>
      <c r="B59" s="83">
        <f>C59/C62</f>
        <v>1.3058727117845408E-3</v>
      </c>
      <c r="C59" s="86">
        <f>'Gen. Fund Rev'!H81</f>
        <v>31000</v>
      </c>
    </row>
    <row r="60" spans="1:6" x14ac:dyDescent="0.25">
      <c r="A60" s="57" t="s">
        <v>930</v>
      </c>
      <c r="B60" s="83">
        <f>C60/C62</f>
        <v>0.14237016065688599</v>
      </c>
      <c r="C60" s="86">
        <f>'Gen. Fund Rev'!H82-'Gen. Fund Rev'!H81</f>
        <v>3379713</v>
      </c>
    </row>
    <row r="61" spans="1:6" x14ac:dyDescent="0.25">
      <c r="B61" s="83"/>
      <c r="C61" s="84"/>
    </row>
    <row r="62" spans="1:6" x14ac:dyDescent="0.25">
      <c r="A62" s="57" t="s">
        <v>931</v>
      </c>
      <c r="B62" s="83">
        <f>SUM(B51:B60)</f>
        <v>0.99999999999999989</v>
      </c>
      <c r="C62" s="84">
        <f>SUM(C51:C60)</f>
        <v>23738914</v>
      </c>
    </row>
    <row r="63" spans="1:6" x14ac:dyDescent="0.25">
      <c r="C63" s="84"/>
      <c r="F63" s="84">
        <f>C62-'Gen. Fund Rev'!H83</f>
        <v>0</v>
      </c>
    </row>
    <row r="65" spans="1:3" x14ac:dyDescent="0.25">
      <c r="C65" s="84"/>
    </row>
    <row r="69" spans="1:3" x14ac:dyDescent="0.25">
      <c r="A69" s="57">
        <f>[1]REVENUES!U145</f>
        <v>0</v>
      </c>
    </row>
    <row r="70" spans="1:3" x14ac:dyDescent="0.25">
      <c r="A70" s="84">
        <f>C62</f>
        <v>23738914</v>
      </c>
    </row>
    <row r="71" spans="1:3" x14ac:dyDescent="0.25">
      <c r="A71" s="84">
        <f>A69-A70</f>
        <v>-23738914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5"/>
  <sheetViews>
    <sheetView topLeftCell="A7" zoomScale="106" zoomScaleNormal="106" workbookViewId="0">
      <selection activeCell="K34" sqref="K34"/>
    </sheetView>
  </sheetViews>
  <sheetFormatPr defaultRowHeight="15" x14ac:dyDescent="0.25"/>
  <cols>
    <col min="1" max="1" width="14.28515625" customWidth="1"/>
    <col min="2" max="2" width="33" customWidth="1"/>
    <col min="4" max="5" width="9.5703125" bestFit="1" customWidth="1"/>
    <col min="6" max="6" width="12" bestFit="1" customWidth="1"/>
    <col min="7" max="7" width="9.5703125" bestFit="1" customWidth="1"/>
    <col min="8" max="8" width="10.85546875" bestFit="1" customWidth="1"/>
  </cols>
  <sheetData>
    <row r="1" spans="1:8" x14ac:dyDescent="0.25">
      <c r="A1" s="237" t="s">
        <v>0</v>
      </c>
      <c r="B1" s="237"/>
      <c r="C1" s="237"/>
      <c r="D1" s="237"/>
      <c r="E1" s="237"/>
      <c r="F1" s="237"/>
      <c r="G1" s="237"/>
      <c r="H1" s="237"/>
    </row>
    <row r="2" spans="1:8" x14ac:dyDescent="0.25">
      <c r="A2" s="237" t="s">
        <v>871</v>
      </c>
      <c r="B2" s="237"/>
      <c r="C2" s="237"/>
      <c r="D2" s="237"/>
      <c r="E2" s="237"/>
      <c r="F2" s="237"/>
      <c r="G2" s="237"/>
      <c r="H2" s="237"/>
    </row>
    <row r="3" spans="1:8" x14ac:dyDescent="0.25">
      <c r="A3" s="237" t="s">
        <v>36</v>
      </c>
      <c r="B3" s="237"/>
      <c r="C3" s="237"/>
      <c r="D3" s="237"/>
      <c r="E3" s="237"/>
      <c r="F3" s="237"/>
      <c r="G3" s="237"/>
      <c r="H3" s="237"/>
    </row>
    <row r="4" spans="1:8" x14ac:dyDescent="0.25">
      <c r="A4" s="1"/>
      <c r="B4" s="1"/>
      <c r="C4" s="1"/>
      <c r="D4" s="1"/>
      <c r="E4" s="1"/>
      <c r="F4" s="1"/>
      <c r="G4" s="1"/>
      <c r="H4" s="2"/>
    </row>
    <row r="5" spans="1:8" x14ac:dyDescent="0.25">
      <c r="A5" s="80" t="s">
        <v>30</v>
      </c>
      <c r="B5" s="80" t="s">
        <v>31</v>
      </c>
      <c r="C5" s="89" t="s">
        <v>865</v>
      </c>
      <c r="D5" s="89" t="s">
        <v>865</v>
      </c>
      <c r="E5" s="89" t="s">
        <v>868</v>
      </c>
      <c r="F5" s="89" t="s">
        <v>868</v>
      </c>
      <c r="G5" s="89" t="s">
        <v>868</v>
      </c>
      <c r="H5" s="89" t="s">
        <v>111</v>
      </c>
    </row>
    <row r="6" spans="1:8" x14ac:dyDescent="0.25">
      <c r="A6" s="80" t="s">
        <v>32</v>
      </c>
      <c r="B6" s="80"/>
      <c r="C6" s="89" t="s">
        <v>866</v>
      </c>
      <c r="D6" s="89" t="s">
        <v>867</v>
      </c>
      <c r="E6" s="89" t="s">
        <v>869</v>
      </c>
      <c r="F6" s="89" t="s">
        <v>867</v>
      </c>
      <c r="G6" s="89" t="s">
        <v>866</v>
      </c>
      <c r="H6" s="90" t="s">
        <v>870</v>
      </c>
    </row>
    <row r="7" spans="1:8" ht="15.75" thickBot="1" x14ac:dyDescent="0.3">
      <c r="A7" s="80" t="s">
        <v>2</v>
      </c>
      <c r="B7" s="80"/>
      <c r="C7" s="91" t="s">
        <v>3</v>
      </c>
      <c r="D7" s="91"/>
      <c r="E7" s="91" t="s">
        <v>77</v>
      </c>
      <c r="F7" s="91" t="s">
        <v>872</v>
      </c>
      <c r="G7" s="91" t="s">
        <v>77</v>
      </c>
      <c r="H7" s="91" t="s">
        <v>77</v>
      </c>
    </row>
    <row r="8" spans="1:8" ht="15.75" thickTop="1" x14ac:dyDescent="0.25">
      <c r="A8" s="3" t="s">
        <v>275</v>
      </c>
      <c r="B8" s="3" t="s">
        <v>283</v>
      </c>
      <c r="C8" s="8">
        <v>379746</v>
      </c>
      <c r="D8" s="8">
        <v>380847.88</v>
      </c>
      <c r="E8" s="8">
        <v>358029</v>
      </c>
      <c r="F8" s="8">
        <v>169223</v>
      </c>
      <c r="G8" s="8">
        <v>354917</v>
      </c>
      <c r="H8" s="56">
        <v>365360</v>
      </c>
    </row>
    <row r="9" spans="1:8" s="51" customFormat="1" x14ac:dyDescent="0.25">
      <c r="A9" s="26" t="s">
        <v>276</v>
      </c>
      <c r="B9" s="26" t="s">
        <v>284</v>
      </c>
      <c r="C9" s="18">
        <v>900</v>
      </c>
      <c r="D9" s="18">
        <v>7.43</v>
      </c>
      <c r="E9" s="18">
        <v>900</v>
      </c>
      <c r="F9" s="18">
        <v>118.99</v>
      </c>
      <c r="G9" s="18">
        <v>900</v>
      </c>
      <c r="H9" s="18">
        <v>900</v>
      </c>
    </row>
    <row r="10" spans="1:8" s="57" customFormat="1" x14ac:dyDescent="0.25">
      <c r="A10" s="26" t="s">
        <v>911</v>
      </c>
      <c r="B10" s="26" t="s">
        <v>436</v>
      </c>
      <c r="C10" s="18">
        <v>0</v>
      </c>
      <c r="D10" s="18">
        <v>0</v>
      </c>
      <c r="E10" s="18">
        <v>0</v>
      </c>
      <c r="F10" s="18">
        <v>0</v>
      </c>
      <c r="G10" s="18">
        <v>70</v>
      </c>
      <c r="H10" s="18">
        <v>0</v>
      </c>
    </row>
    <row r="11" spans="1:8" x14ac:dyDescent="0.25">
      <c r="A11" s="2" t="s">
        <v>282</v>
      </c>
      <c r="B11" s="2" t="s">
        <v>290</v>
      </c>
      <c r="C11" s="53">
        <v>3846</v>
      </c>
      <c r="D11" s="59">
        <v>3856.9</v>
      </c>
      <c r="E11" s="59">
        <v>3360</v>
      </c>
      <c r="F11" s="59">
        <v>1588.67</v>
      </c>
      <c r="G11" s="59">
        <v>3333</v>
      </c>
      <c r="H11" s="59">
        <v>3360</v>
      </c>
    </row>
    <row r="12" spans="1:8" x14ac:dyDescent="0.25">
      <c r="A12" s="2" t="s">
        <v>277</v>
      </c>
      <c r="B12" s="2" t="s">
        <v>285</v>
      </c>
      <c r="C12" s="30">
        <v>1080</v>
      </c>
      <c r="D12" s="5">
        <v>1080</v>
      </c>
      <c r="E12" s="59">
        <v>1260</v>
      </c>
      <c r="F12" s="59">
        <v>1260</v>
      </c>
      <c r="G12" s="59">
        <v>1260</v>
      </c>
      <c r="H12" s="59">
        <v>1440</v>
      </c>
    </row>
    <row r="13" spans="1:8" x14ac:dyDescent="0.25">
      <c r="A13" s="2" t="s">
        <v>278</v>
      </c>
      <c r="B13" s="2" t="s">
        <v>286</v>
      </c>
      <c r="C13" s="30">
        <v>77401</v>
      </c>
      <c r="D13" s="5">
        <v>77503.34</v>
      </c>
      <c r="E13" s="59">
        <v>75445</v>
      </c>
      <c r="F13" s="59">
        <v>47788.34</v>
      </c>
      <c r="G13" s="59">
        <v>75334</v>
      </c>
      <c r="H13" s="59">
        <v>76927</v>
      </c>
    </row>
    <row r="14" spans="1:8" x14ac:dyDescent="0.25">
      <c r="A14" s="2" t="s">
        <v>279</v>
      </c>
      <c r="B14" s="2" t="s">
        <v>287</v>
      </c>
      <c r="C14" s="30">
        <v>28513</v>
      </c>
      <c r="D14" s="5">
        <v>24157.62</v>
      </c>
      <c r="E14" s="59">
        <v>22682</v>
      </c>
      <c r="F14" s="59">
        <v>11189.28</v>
      </c>
      <c r="G14" s="59">
        <v>26336</v>
      </c>
      <c r="H14" s="59">
        <v>24881</v>
      </c>
    </row>
    <row r="15" spans="1:8" x14ac:dyDescent="0.25">
      <c r="A15" s="2" t="s">
        <v>281</v>
      </c>
      <c r="B15" s="2" t="s">
        <v>289</v>
      </c>
      <c r="C15" s="38">
        <v>810</v>
      </c>
      <c r="D15" s="59">
        <v>789.82</v>
      </c>
      <c r="E15" s="59">
        <v>620</v>
      </c>
      <c r="F15" s="59">
        <v>671.64</v>
      </c>
      <c r="G15" s="59">
        <v>980</v>
      </c>
      <c r="H15" s="49">
        <v>423</v>
      </c>
    </row>
    <row r="16" spans="1:8" x14ac:dyDescent="0.25">
      <c r="A16" s="2" t="s">
        <v>280</v>
      </c>
      <c r="B16" s="2" t="s">
        <v>288</v>
      </c>
      <c r="C16" s="30">
        <v>45982</v>
      </c>
      <c r="D16" s="5">
        <v>46949.3</v>
      </c>
      <c r="E16" s="59">
        <v>47449</v>
      </c>
      <c r="F16" s="59">
        <v>32749.5</v>
      </c>
      <c r="G16" s="59">
        <v>48613</v>
      </c>
      <c r="H16" s="59">
        <v>53334</v>
      </c>
    </row>
    <row r="17" spans="1:8" x14ac:dyDescent="0.25">
      <c r="A17" s="2" t="s">
        <v>309</v>
      </c>
      <c r="B17" s="2" t="s">
        <v>320</v>
      </c>
      <c r="C17" s="61">
        <v>11413</v>
      </c>
      <c r="D17" s="61">
        <v>11447.99</v>
      </c>
      <c r="E17" s="61">
        <v>9004</v>
      </c>
      <c r="F17" s="61">
        <v>4216.9399999999996</v>
      </c>
      <c r="G17" s="61">
        <v>9004</v>
      </c>
      <c r="H17" s="61">
        <v>9004</v>
      </c>
    </row>
    <row r="18" spans="1:8" x14ac:dyDescent="0.25">
      <c r="A18" s="9"/>
      <c r="B18" s="9" t="s">
        <v>94</v>
      </c>
      <c r="C18" s="10">
        <f>SUM(C8:C17)</f>
        <v>549691</v>
      </c>
      <c r="D18" s="10">
        <f t="shared" ref="D18:H18" si="0">SUM(D8:D17)</f>
        <v>546640.28</v>
      </c>
      <c r="E18" s="10">
        <f t="shared" si="0"/>
        <v>518749</v>
      </c>
      <c r="F18" s="10">
        <f t="shared" si="0"/>
        <v>268806.36000000004</v>
      </c>
      <c r="G18" s="10">
        <f>SUM(G8:G17)</f>
        <v>520747</v>
      </c>
      <c r="H18" s="10">
        <f t="shared" si="0"/>
        <v>535629</v>
      </c>
    </row>
    <row r="19" spans="1:8" x14ac:dyDescent="0.25">
      <c r="A19" s="2" t="s">
        <v>291</v>
      </c>
      <c r="B19" s="2" t="s">
        <v>292</v>
      </c>
      <c r="C19" s="30">
        <v>3000</v>
      </c>
      <c r="D19" s="59">
        <v>2214.7600000000002</v>
      </c>
      <c r="E19" s="59">
        <v>3000</v>
      </c>
      <c r="F19" s="59">
        <v>593.09</v>
      </c>
      <c r="G19" s="59">
        <v>2500</v>
      </c>
      <c r="H19" s="59">
        <v>2700</v>
      </c>
    </row>
    <row r="20" spans="1:8" x14ac:dyDescent="0.25">
      <c r="A20" s="2" t="s">
        <v>293</v>
      </c>
      <c r="B20" s="2" t="s">
        <v>294</v>
      </c>
      <c r="C20" s="30">
        <v>700</v>
      </c>
      <c r="D20" s="59">
        <v>303.63</v>
      </c>
      <c r="E20" s="59">
        <v>700</v>
      </c>
      <c r="F20" s="59">
        <v>123.58</v>
      </c>
      <c r="G20" s="59">
        <v>500</v>
      </c>
      <c r="H20" s="59">
        <v>1000</v>
      </c>
    </row>
    <row r="21" spans="1:8" x14ac:dyDescent="0.25">
      <c r="A21" s="2" t="s">
        <v>295</v>
      </c>
      <c r="B21" s="2" t="s">
        <v>296</v>
      </c>
      <c r="C21" s="30">
        <v>3500</v>
      </c>
      <c r="D21" s="59">
        <v>3023.99</v>
      </c>
      <c r="E21" s="59">
        <v>3500</v>
      </c>
      <c r="F21" s="59">
        <v>674.64</v>
      </c>
      <c r="G21" s="59">
        <v>3591</v>
      </c>
      <c r="H21" s="59">
        <v>4000</v>
      </c>
    </row>
    <row r="22" spans="1:8" x14ac:dyDescent="0.25">
      <c r="A22" s="2" t="s">
        <v>310</v>
      </c>
      <c r="B22" s="2" t="s">
        <v>321</v>
      </c>
      <c r="C22" s="30">
        <v>2300</v>
      </c>
      <c r="D22" s="59">
        <v>144.36000000000001</v>
      </c>
      <c r="E22" s="59">
        <v>2300</v>
      </c>
      <c r="F22" s="59">
        <v>548.01</v>
      </c>
      <c r="G22" s="59">
        <v>1900</v>
      </c>
      <c r="H22" s="59">
        <v>1700</v>
      </c>
    </row>
    <row r="23" spans="1:8" x14ac:dyDescent="0.25">
      <c r="A23" s="2" t="s">
        <v>299</v>
      </c>
      <c r="B23" s="2" t="s">
        <v>300</v>
      </c>
      <c r="C23" s="30">
        <v>7000</v>
      </c>
      <c r="D23" s="59">
        <v>8432.56</v>
      </c>
      <c r="E23" s="59">
        <v>6500</v>
      </c>
      <c r="F23" s="59">
        <v>4439.07</v>
      </c>
      <c r="G23" s="59">
        <v>6500</v>
      </c>
      <c r="H23" s="59">
        <v>7000</v>
      </c>
    </row>
    <row r="24" spans="1:8" x14ac:dyDescent="0.25">
      <c r="A24" s="9"/>
      <c r="B24" s="9" t="s">
        <v>88</v>
      </c>
      <c r="C24" s="10">
        <f t="shared" ref="C24:H24" si="1">SUM(C19:C23)</f>
        <v>16500</v>
      </c>
      <c r="D24" s="10">
        <f t="shared" si="1"/>
        <v>14119.3</v>
      </c>
      <c r="E24" s="10">
        <f t="shared" si="1"/>
        <v>16000</v>
      </c>
      <c r="F24" s="10">
        <f t="shared" si="1"/>
        <v>6378.3899999999994</v>
      </c>
      <c r="G24" s="10">
        <f>SUM(G19:G23)</f>
        <v>14991</v>
      </c>
      <c r="H24" s="10">
        <f t="shared" si="1"/>
        <v>16400</v>
      </c>
    </row>
    <row r="25" spans="1:8" x14ac:dyDescent="0.25">
      <c r="A25" s="2" t="s">
        <v>301</v>
      </c>
      <c r="B25" s="2" t="s">
        <v>312</v>
      </c>
      <c r="C25" s="61">
        <v>20000</v>
      </c>
      <c r="D25" s="61">
        <v>18290.43</v>
      </c>
      <c r="E25" s="61">
        <v>20000</v>
      </c>
      <c r="F25" s="61">
        <v>1456.11</v>
      </c>
      <c r="G25" s="61">
        <v>20000</v>
      </c>
      <c r="H25" s="61">
        <v>5000</v>
      </c>
    </row>
    <row r="26" spans="1:8" x14ac:dyDescent="0.25">
      <c r="A26" s="2" t="s">
        <v>302</v>
      </c>
      <c r="B26" s="2" t="s">
        <v>313</v>
      </c>
      <c r="C26" s="30">
        <v>18000</v>
      </c>
      <c r="D26" s="59">
        <v>15609.45</v>
      </c>
      <c r="E26" s="59">
        <v>18000</v>
      </c>
      <c r="F26" s="59">
        <v>15055.74</v>
      </c>
      <c r="G26" s="59">
        <v>18000</v>
      </c>
      <c r="H26" s="59">
        <v>18500</v>
      </c>
    </row>
    <row r="27" spans="1:8" x14ac:dyDescent="0.25">
      <c r="A27" s="2" t="s">
        <v>303</v>
      </c>
      <c r="B27" s="2" t="s">
        <v>314</v>
      </c>
      <c r="C27" s="30">
        <v>24617</v>
      </c>
      <c r="D27" s="59">
        <v>23598.720000000001</v>
      </c>
      <c r="E27" s="59">
        <v>25355</v>
      </c>
      <c r="F27" s="59">
        <v>16948.98</v>
      </c>
      <c r="G27" s="59">
        <v>25355</v>
      </c>
      <c r="H27" s="59">
        <v>34000</v>
      </c>
    </row>
    <row r="28" spans="1:8" x14ac:dyDescent="0.25">
      <c r="A28" s="2" t="s">
        <v>304</v>
      </c>
      <c r="B28" s="2" t="s">
        <v>315</v>
      </c>
      <c r="C28" s="61">
        <v>100000</v>
      </c>
      <c r="D28" s="59">
        <v>37318.160000000003</v>
      </c>
      <c r="E28" s="59">
        <v>90000</v>
      </c>
      <c r="F28" s="59">
        <v>24821.82</v>
      </c>
      <c r="G28" s="61">
        <v>80000</v>
      </c>
      <c r="H28" s="61">
        <v>70000</v>
      </c>
    </row>
    <row r="29" spans="1:8" x14ac:dyDescent="0.25">
      <c r="A29" s="2" t="s">
        <v>305</v>
      </c>
      <c r="B29" s="2" t="s">
        <v>316</v>
      </c>
      <c r="C29" s="30">
        <v>4500</v>
      </c>
      <c r="D29" s="59">
        <v>6947.78</v>
      </c>
      <c r="E29" s="59">
        <v>4200</v>
      </c>
      <c r="F29" s="59">
        <v>1803.3</v>
      </c>
      <c r="G29" s="61">
        <v>4200</v>
      </c>
      <c r="H29" s="59">
        <v>4200</v>
      </c>
    </row>
    <row r="30" spans="1:8" x14ac:dyDescent="0.25">
      <c r="A30" s="58" t="s">
        <v>306</v>
      </c>
      <c r="B30" s="2" t="s">
        <v>317</v>
      </c>
      <c r="C30" s="61">
        <v>13000</v>
      </c>
      <c r="D30" s="59">
        <v>12227.86</v>
      </c>
      <c r="E30" s="59">
        <v>15000</v>
      </c>
      <c r="F30" s="59">
        <v>6372.66</v>
      </c>
      <c r="G30" s="61">
        <v>15000</v>
      </c>
      <c r="H30" s="61">
        <v>20000</v>
      </c>
    </row>
    <row r="31" spans="1:8" s="57" customFormat="1" x14ac:dyDescent="0.25">
      <c r="A31" s="58" t="s">
        <v>307</v>
      </c>
      <c r="B31" s="58" t="s">
        <v>318</v>
      </c>
      <c r="C31" s="59">
        <v>27000</v>
      </c>
      <c r="D31" s="59">
        <v>27000</v>
      </c>
      <c r="E31" s="59">
        <v>27000</v>
      </c>
      <c r="F31" s="59">
        <v>13500</v>
      </c>
      <c r="G31" s="59">
        <v>27000</v>
      </c>
      <c r="H31" s="59">
        <v>13000</v>
      </c>
    </row>
    <row r="32" spans="1:8" x14ac:dyDescent="0.25">
      <c r="A32" s="2" t="s">
        <v>297</v>
      </c>
      <c r="B32" s="2" t="s">
        <v>298</v>
      </c>
      <c r="C32" s="30">
        <v>6800</v>
      </c>
      <c r="D32" s="59">
        <v>6666.84</v>
      </c>
      <c r="E32" s="59">
        <v>7200</v>
      </c>
      <c r="F32" s="59">
        <v>3133.42</v>
      </c>
      <c r="G32" s="59">
        <v>7200</v>
      </c>
      <c r="H32" s="59">
        <v>7300</v>
      </c>
    </row>
    <row r="33" spans="1:8" x14ac:dyDescent="0.25">
      <c r="A33" s="2" t="s">
        <v>308</v>
      </c>
      <c r="B33" s="2" t="s">
        <v>319</v>
      </c>
      <c r="C33" s="30">
        <v>4500</v>
      </c>
      <c r="D33" s="59">
        <v>4381.09</v>
      </c>
      <c r="E33" s="59">
        <v>6500</v>
      </c>
      <c r="F33" s="59">
        <v>0</v>
      </c>
      <c r="G33" s="59">
        <v>5000</v>
      </c>
      <c r="H33" s="59">
        <v>6500</v>
      </c>
    </row>
    <row r="34" spans="1:8" x14ac:dyDescent="0.25">
      <c r="A34" s="2" t="s">
        <v>311</v>
      </c>
      <c r="B34" s="2" t="s">
        <v>322</v>
      </c>
      <c r="C34" s="30">
        <v>5500</v>
      </c>
      <c r="D34" s="59">
        <v>5490.81</v>
      </c>
      <c r="E34" s="59">
        <v>1200</v>
      </c>
      <c r="F34" s="59">
        <v>365.83</v>
      </c>
      <c r="G34" s="59">
        <v>1200</v>
      </c>
      <c r="H34" s="59">
        <v>1200</v>
      </c>
    </row>
    <row r="35" spans="1:8" x14ac:dyDescent="0.25">
      <c r="A35" s="9"/>
      <c r="B35" s="9" t="s">
        <v>86</v>
      </c>
      <c r="C35" s="10">
        <f t="shared" ref="C35:H35" si="2">SUM(C25:C34)</f>
        <v>223917</v>
      </c>
      <c r="D35" s="10">
        <f t="shared" si="2"/>
        <v>157531.14000000001</v>
      </c>
      <c r="E35" s="10">
        <f t="shared" si="2"/>
        <v>214455</v>
      </c>
      <c r="F35" s="10">
        <f t="shared" si="2"/>
        <v>83457.86</v>
      </c>
      <c r="G35" s="10">
        <f>SUM(G25:G34)</f>
        <v>202955</v>
      </c>
      <c r="H35" s="10">
        <f t="shared" si="2"/>
        <v>179700</v>
      </c>
    </row>
    <row r="36" spans="1:8" x14ac:dyDescent="0.25">
      <c r="A36" s="2" t="s">
        <v>323</v>
      </c>
      <c r="B36" s="2" t="s">
        <v>324</v>
      </c>
      <c r="C36" s="61">
        <v>0</v>
      </c>
      <c r="D36" s="5">
        <v>0</v>
      </c>
      <c r="E36" s="5">
        <v>0</v>
      </c>
      <c r="F36" s="5">
        <v>172.25</v>
      </c>
      <c r="G36" s="5">
        <v>0</v>
      </c>
      <c r="H36" s="59">
        <v>0</v>
      </c>
    </row>
    <row r="37" spans="1:8" x14ac:dyDescent="0.25">
      <c r="A37" s="21"/>
      <c r="B37" s="21" t="s">
        <v>83</v>
      </c>
      <c r="C37" s="22">
        <f t="shared" ref="C37:H37" si="3">SUM(C36)</f>
        <v>0</v>
      </c>
      <c r="D37" s="22">
        <f t="shared" si="3"/>
        <v>0</v>
      </c>
      <c r="E37" s="22">
        <f t="shared" si="3"/>
        <v>0</v>
      </c>
      <c r="F37" s="22">
        <f t="shared" si="3"/>
        <v>172.25</v>
      </c>
      <c r="G37" s="22">
        <f>SUM(G36)</f>
        <v>0</v>
      </c>
      <c r="H37" s="10">
        <f t="shared" si="3"/>
        <v>0</v>
      </c>
    </row>
    <row r="38" spans="1:8" x14ac:dyDescent="0.25">
      <c r="A38" s="9" t="s">
        <v>325</v>
      </c>
      <c r="B38" s="9" t="s">
        <v>324</v>
      </c>
      <c r="C38" s="10">
        <v>0</v>
      </c>
      <c r="D38" s="10">
        <v>0</v>
      </c>
      <c r="E38" s="10">
        <v>15000</v>
      </c>
      <c r="F38" s="10">
        <v>13176</v>
      </c>
      <c r="G38" s="10">
        <v>15000</v>
      </c>
      <c r="H38" s="10">
        <v>0</v>
      </c>
    </row>
    <row r="39" spans="1:8" ht="15.75" thickBot="1" x14ac:dyDescent="0.3">
      <c r="A39" s="19"/>
      <c r="B39" s="19" t="s">
        <v>84</v>
      </c>
      <c r="C39" s="20">
        <f t="shared" ref="C39:H39" si="4">SUM(C38)</f>
        <v>0</v>
      </c>
      <c r="D39" s="20">
        <f t="shared" si="4"/>
        <v>0</v>
      </c>
      <c r="E39" s="20">
        <f t="shared" si="4"/>
        <v>15000</v>
      </c>
      <c r="F39" s="20">
        <f t="shared" si="4"/>
        <v>13176</v>
      </c>
      <c r="G39" s="20">
        <f>SUM(G38)</f>
        <v>15000</v>
      </c>
      <c r="H39" s="20">
        <f t="shared" si="4"/>
        <v>0</v>
      </c>
    </row>
    <row r="40" spans="1:8" ht="16.5" thickTop="1" thickBot="1" x14ac:dyDescent="0.3">
      <c r="A40" s="4"/>
      <c r="B40" s="4" t="s">
        <v>95</v>
      </c>
      <c r="C40" s="6">
        <f t="shared" ref="C40:H40" si="5">SUM(C8:C39)/2</f>
        <v>790108</v>
      </c>
      <c r="D40" s="6">
        <f t="shared" si="5"/>
        <v>718290.7200000002</v>
      </c>
      <c r="E40" s="6">
        <f t="shared" si="5"/>
        <v>764204</v>
      </c>
      <c r="F40" s="6">
        <f t="shared" si="5"/>
        <v>371990.86</v>
      </c>
      <c r="G40" s="71">
        <f>SUM(G8:G39)/2</f>
        <v>753693</v>
      </c>
      <c r="H40" s="6">
        <f t="shared" si="5"/>
        <v>731729</v>
      </c>
    </row>
    <row r="41" spans="1:8" ht="15.75" thickTop="1" x14ac:dyDescent="0.25"/>
    <row r="51" spans="1:8" x14ac:dyDescent="0.25">
      <c r="A51" s="241" t="str">
        <f>A1</f>
        <v>CITY OF GAINESVILLE</v>
      </c>
      <c r="B51" s="241"/>
      <c r="C51" s="241"/>
      <c r="D51" s="241"/>
      <c r="E51" s="241"/>
      <c r="F51" s="241"/>
      <c r="G51" s="241"/>
      <c r="H51" s="241"/>
    </row>
    <row r="52" spans="1:8" x14ac:dyDescent="0.25">
      <c r="A52" s="241" t="str">
        <f>A2</f>
        <v>BUDGET 2025-2026</v>
      </c>
      <c r="B52" s="241"/>
      <c r="C52" s="241"/>
      <c r="D52" s="241"/>
      <c r="E52" s="241"/>
      <c r="F52" s="241"/>
      <c r="G52" s="241"/>
      <c r="H52" s="241"/>
    </row>
    <row r="53" spans="1:8" x14ac:dyDescent="0.25">
      <c r="A53" s="241" t="str">
        <f>A3</f>
        <v>GENERAL FUND ADMINISTRATION</v>
      </c>
      <c r="B53" s="241"/>
      <c r="C53" s="241"/>
      <c r="D53" s="241"/>
      <c r="E53" s="241"/>
      <c r="F53" s="241"/>
      <c r="G53" s="241"/>
      <c r="H53" s="241"/>
    </row>
    <row r="54" spans="1:8" x14ac:dyDescent="0.25">
      <c r="A54" s="66"/>
      <c r="B54" s="66"/>
      <c r="C54" s="92"/>
      <c r="D54" s="92"/>
      <c r="E54" s="92"/>
      <c r="F54" s="92"/>
      <c r="G54" s="93"/>
      <c r="H54" s="93"/>
    </row>
    <row r="55" spans="1:8" x14ac:dyDescent="0.25">
      <c r="A55" s="66"/>
      <c r="B55" s="66"/>
      <c r="C55" s="92"/>
      <c r="D55" s="92"/>
      <c r="E55" s="92"/>
      <c r="F55" s="92"/>
      <c r="G55" s="93"/>
      <c r="H55" s="93"/>
    </row>
    <row r="56" spans="1:8" x14ac:dyDescent="0.25">
      <c r="A56" s="66"/>
      <c r="B56" s="66"/>
      <c r="C56" s="92"/>
      <c r="D56" s="92"/>
      <c r="E56" s="92"/>
      <c r="F56" s="92"/>
      <c r="G56" s="93"/>
      <c r="H56" s="93"/>
    </row>
    <row r="57" spans="1:8" x14ac:dyDescent="0.25">
      <c r="A57" s="66"/>
      <c r="B57" s="66"/>
      <c r="C57" s="92"/>
      <c r="D57" s="92"/>
      <c r="E57" s="92"/>
      <c r="F57" s="92"/>
      <c r="G57" s="93"/>
      <c r="H57" s="93"/>
    </row>
    <row r="58" spans="1:8" x14ac:dyDescent="0.25">
      <c r="A58" s="94"/>
      <c r="B58" s="66"/>
      <c r="C58" s="92"/>
      <c r="D58" s="92"/>
      <c r="E58" s="92"/>
      <c r="F58" s="92"/>
      <c r="G58" s="93"/>
      <c r="H58" s="95"/>
    </row>
    <row r="59" spans="1:8" x14ac:dyDescent="0.25">
      <c r="A59" s="94"/>
      <c r="B59" s="66"/>
      <c r="C59" s="92"/>
      <c r="D59" s="92"/>
      <c r="E59" s="92"/>
      <c r="F59" s="92"/>
      <c r="G59" s="93"/>
      <c r="H59" s="95"/>
    </row>
    <row r="60" spans="1:8" x14ac:dyDescent="0.25">
      <c r="A60" s="66"/>
      <c r="B60" s="66"/>
      <c r="C60" s="92"/>
      <c r="D60" s="92"/>
      <c r="E60" s="92"/>
      <c r="F60" s="92"/>
      <c r="G60" s="93"/>
      <c r="H60" s="93"/>
    </row>
    <row r="61" spans="1:8" x14ac:dyDescent="0.25">
      <c r="A61" s="66"/>
      <c r="B61" s="66"/>
      <c r="C61" s="92"/>
      <c r="D61" s="92"/>
      <c r="E61" s="92"/>
      <c r="F61" s="92"/>
      <c r="G61" s="93"/>
      <c r="H61" s="93"/>
    </row>
    <row r="62" spans="1:8" x14ac:dyDescent="0.25">
      <c r="A62" s="66"/>
      <c r="B62" s="66"/>
      <c r="C62" s="92"/>
      <c r="D62" s="92"/>
      <c r="E62" s="92"/>
      <c r="F62" s="92"/>
      <c r="G62" s="93"/>
      <c r="H62" s="93"/>
    </row>
    <row r="63" spans="1:8" x14ac:dyDescent="0.25">
      <c r="A63" s="66"/>
      <c r="B63" s="66"/>
      <c r="C63" s="92"/>
      <c r="D63" s="92"/>
      <c r="E63" s="92"/>
      <c r="F63" s="92"/>
      <c r="G63" s="93"/>
      <c r="H63" s="93"/>
    </row>
    <row r="64" spans="1:8" x14ac:dyDescent="0.25">
      <c r="A64" s="66"/>
      <c r="B64" s="66"/>
      <c r="C64" s="92"/>
      <c r="D64" s="92"/>
      <c r="E64" s="92"/>
      <c r="F64" s="92"/>
      <c r="G64" s="93"/>
      <c r="H64" s="93"/>
    </row>
    <row r="65" spans="1:8" x14ac:dyDescent="0.25">
      <c r="A65" s="66"/>
      <c r="B65" s="66"/>
      <c r="C65" s="92"/>
      <c r="D65" s="92"/>
      <c r="E65" s="92"/>
      <c r="F65" s="92"/>
      <c r="G65" s="93"/>
      <c r="H65" s="93"/>
    </row>
    <row r="66" spans="1:8" x14ac:dyDescent="0.25">
      <c r="A66" s="66"/>
      <c r="B66" s="66"/>
      <c r="C66" s="92"/>
      <c r="D66" s="92"/>
      <c r="E66" s="92"/>
      <c r="F66" s="92"/>
      <c r="G66" s="93"/>
      <c r="H66" s="93"/>
    </row>
    <row r="67" spans="1:8" x14ac:dyDescent="0.25">
      <c r="A67" s="66"/>
      <c r="B67" s="66"/>
      <c r="C67" s="92"/>
      <c r="D67" s="92"/>
      <c r="E67" s="92"/>
      <c r="F67" s="92"/>
      <c r="G67" s="93"/>
      <c r="H67" s="93"/>
    </row>
    <row r="68" spans="1:8" x14ac:dyDescent="0.25">
      <c r="A68" s="66"/>
      <c r="B68" s="66"/>
      <c r="C68" s="92"/>
      <c r="D68" s="92"/>
      <c r="E68" s="92"/>
      <c r="F68" s="92"/>
      <c r="G68" s="93"/>
      <c r="H68" s="93"/>
    </row>
    <row r="69" spans="1:8" x14ac:dyDescent="0.25">
      <c r="A69" s="66"/>
      <c r="B69" s="66"/>
      <c r="C69" s="92"/>
      <c r="D69" s="92"/>
      <c r="E69" s="92"/>
      <c r="F69" s="92"/>
      <c r="G69" s="93"/>
      <c r="H69" s="93"/>
    </row>
    <row r="70" spans="1:8" x14ac:dyDescent="0.25">
      <c r="A70" s="66"/>
      <c r="B70" s="66"/>
      <c r="C70" s="92"/>
      <c r="D70" s="92"/>
      <c r="E70" s="92"/>
      <c r="F70" s="92"/>
      <c r="G70" s="93"/>
      <c r="H70" s="93"/>
    </row>
    <row r="71" spans="1:8" x14ac:dyDescent="0.25">
      <c r="A71" s="66"/>
      <c r="B71" s="66"/>
      <c r="C71" s="92"/>
      <c r="D71" s="92"/>
      <c r="E71" s="92"/>
      <c r="F71" s="92"/>
      <c r="G71" s="93"/>
      <c r="H71" s="93"/>
    </row>
    <row r="72" spans="1:8" x14ac:dyDescent="0.25">
      <c r="A72" s="66"/>
      <c r="B72" s="66"/>
      <c r="C72" s="92"/>
      <c r="D72" s="92"/>
      <c r="E72" s="92"/>
      <c r="F72" s="92"/>
      <c r="G72" s="93"/>
      <c r="H72" s="93"/>
    </row>
    <row r="73" spans="1:8" x14ac:dyDescent="0.25">
      <c r="A73" s="66"/>
      <c r="B73" s="66"/>
      <c r="C73" s="92"/>
      <c r="D73" s="92"/>
      <c r="E73" s="92"/>
      <c r="F73" s="92"/>
      <c r="G73" s="93"/>
      <c r="H73" s="93"/>
    </row>
    <row r="74" spans="1:8" ht="15.75" thickBot="1" x14ac:dyDescent="0.3">
      <c r="A74" s="66"/>
      <c r="B74" s="66"/>
      <c r="C74" s="92"/>
      <c r="D74" s="92"/>
      <c r="E74" s="92"/>
      <c r="F74" s="92"/>
      <c r="G74" s="93"/>
      <c r="H74" s="93"/>
    </row>
    <row r="75" spans="1:8" ht="16.5" thickTop="1" thickBot="1" x14ac:dyDescent="0.3">
      <c r="A75" s="238" t="s">
        <v>939</v>
      </c>
      <c r="B75" s="239"/>
      <c r="C75" s="239"/>
      <c r="D75" s="239"/>
      <c r="E75" s="239"/>
      <c r="F75" s="239"/>
      <c r="G75" s="239"/>
      <c r="H75" s="240"/>
    </row>
    <row r="76" spans="1:8" ht="15.75" thickTop="1" x14ac:dyDescent="0.25">
      <c r="A76" s="66"/>
      <c r="B76" s="96"/>
      <c r="C76" s="89" t="s">
        <v>865</v>
      </c>
      <c r="D76" s="89" t="s">
        <v>865</v>
      </c>
      <c r="E76" s="89" t="s">
        <v>868</v>
      </c>
      <c r="F76" s="89" t="s">
        <v>868</v>
      </c>
      <c r="G76" s="89" t="s">
        <v>868</v>
      </c>
      <c r="H76" s="89" t="s">
        <v>111</v>
      </c>
    </row>
    <row r="77" spans="1:8" x14ac:dyDescent="0.25">
      <c r="A77" s="66"/>
      <c r="B77" s="96"/>
      <c r="C77" s="89" t="s">
        <v>866</v>
      </c>
      <c r="D77" s="89" t="s">
        <v>867</v>
      </c>
      <c r="E77" s="89" t="s">
        <v>869</v>
      </c>
      <c r="F77" s="89" t="s">
        <v>867</v>
      </c>
      <c r="G77" s="89" t="s">
        <v>866</v>
      </c>
      <c r="H77" s="90" t="s">
        <v>870</v>
      </c>
    </row>
    <row r="78" spans="1:8" ht="15.75" thickBot="1" x14ac:dyDescent="0.3">
      <c r="A78" s="66"/>
      <c r="B78" s="97" t="s">
        <v>940</v>
      </c>
      <c r="C78" s="91" t="s">
        <v>3</v>
      </c>
      <c r="D78" s="91"/>
      <c r="E78" s="91" t="s">
        <v>77</v>
      </c>
      <c r="F78" s="91" t="s">
        <v>872</v>
      </c>
      <c r="G78" s="91" t="s">
        <v>77</v>
      </c>
      <c r="H78" s="91" t="s">
        <v>77</v>
      </c>
    </row>
    <row r="79" spans="1:8" ht="15.75" thickTop="1" x14ac:dyDescent="0.25">
      <c r="A79" s="66"/>
      <c r="B79" s="66" t="s">
        <v>941</v>
      </c>
      <c r="C79" s="92">
        <f>C18</f>
        <v>549691</v>
      </c>
      <c r="D79" s="92">
        <f t="shared" ref="D79:H79" si="6">D18</f>
        <v>546640.28</v>
      </c>
      <c r="E79" s="92">
        <f t="shared" si="6"/>
        <v>518749</v>
      </c>
      <c r="F79" s="92">
        <f t="shared" si="6"/>
        <v>268806.36000000004</v>
      </c>
      <c r="G79" s="92">
        <f t="shared" si="6"/>
        <v>520747</v>
      </c>
      <c r="H79" s="92">
        <f t="shared" si="6"/>
        <v>535629</v>
      </c>
    </row>
    <row r="80" spans="1:8" x14ac:dyDescent="0.25">
      <c r="A80" s="66"/>
      <c r="B80" s="66" t="s">
        <v>79</v>
      </c>
      <c r="C80" s="92">
        <f>C24</f>
        <v>16500</v>
      </c>
      <c r="D80" s="92">
        <f t="shared" ref="D80:H80" si="7">D24</f>
        <v>14119.3</v>
      </c>
      <c r="E80" s="92">
        <f t="shared" si="7"/>
        <v>16000</v>
      </c>
      <c r="F80" s="92">
        <f t="shared" si="7"/>
        <v>6378.3899999999994</v>
      </c>
      <c r="G80" s="92">
        <f t="shared" si="7"/>
        <v>14991</v>
      </c>
      <c r="H80" s="92">
        <f t="shared" si="7"/>
        <v>16400</v>
      </c>
    </row>
    <row r="81" spans="1:8" x14ac:dyDescent="0.25">
      <c r="A81" s="66"/>
      <c r="B81" s="66" t="s">
        <v>80</v>
      </c>
      <c r="C81" s="92">
        <v>0</v>
      </c>
      <c r="D81" s="92">
        <v>0</v>
      </c>
      <c r="E81" s="92">
        <v>0</v>
      </c>
      <c r="F81" s="92">
        <v>0</v>
      </c>
      <c r="G81" s="92">
        <v>0</v>
      </c>
      <c r="H81" s="92">
        <v>0</v>
      </c>
    </row>
    <row r="82" spans="1:8" x14ac:dyDescent="0.25">
      <c r="A82" s="66"/>
      <c r="B82" s="66" t="s">
        <v>81</v>
      </c>
      <c r="C82" s="92">
        <f>C35</f>
        <v>223917</v>
      </c>
      <c r="D82" s="92">
        <f t="shared" ref="D82:H82" si="8">D35</f>
        <v>157531.14000000001</v>
      </c>
      <c r="E82" s="92">
        <f t="shared" si="8"/>
        <v>214455</v>
      </c>
      <c r="F82" s="92">
        <f t="shared" si="8"/>
        <v>83457.86</v>
      </c>
      <c r="G82" s="92">
        <f t="shared" si="8"/>
        <v>202955</v>
      </c>
      <c r="H82" s="92">
        <f t="shared" si="8"/>
        <v>179700</v>
      </c>
    </row>
    <row r="83" spans="1:8" x14ac:dyDescent="0.25">
      <c r="A83" s="66"/>
      <c r="B83" s="66" t="s">
        <v>475</v>
      </c>
      <c r="C83" s="92">
        <f>C37</f>
        <v>0</v>
      </c>
      <c r="D83" s="92">
        <f t="shared" ref="D83:H83" si="9">D37</f>
        <v>0</v>
      </c>
      <c r="E83" s="92">
        <f t="shared" si="9"/>
        <v>0</v>
      </c>
      <c r="F83" s="92">
        <f t="shared" si="9"/>
        <v>172.25</v>
      </c>
      <c r="G83" s="92">
        <f t="shared" si="9"/>
        <v>0</v>
      </c>
      <c r="H83" s="92">
        <f t="shared" si="9"/>
        <v>0</v>
      </c>
    </row>
    <row r="84" spans="1:8" ht="15.75" thickBot="1" x14ac:dyDescent="0.3">
      <c r="A84" s="66"/>
      <c r="B84" s="66" t="s">
        <v>942</v>
      </c>
      <c r="C84" s="93">
        <f>C39</f>
        <v>0</v>
      </c>
      <c r="D84" s="93">
        <f t="shared" ref="D84:H84" si="10">D39</f>
        <v>0</v>
      </c>
      <c r="E84" s="93">
        <f t="shared" si="10"/>
        <v>15000</v>
      </c>
      <c r="F84" s="93">
        <f t="shared" si="10"/>
        <v>13176</v>
      </c>
      <c r="G84" s="93">
        <f t="shared" si="10"/>
        <v>15000</v>
      </c>
      <c r="H84" s="93">
        <f t="shared" si="10"/>
        <v>0</v>
      </c>
    </row>
    <row r="85" spans="1:8" ht="16.5" thickTop="1" thickBot="1" x14ac:dyDescent="0.3">
      <c r="A85" s="66"/>
      <c r="B85" s="98" t="s">
        <v>931</v>
      </c>
      <c r="C85" s="99">
        <f t="shared" ref="C85:H85" si="11">SUM(C79:C84)</f>
        <v>790108</v>
      </c>
      <c r="D85" s="99">
        <f t="shared" si="11"/>
        <v>718290.72000000009</v>
      </c>
      <c r="E85" s="99">
        <f t="shared" si="11"/>
        <v>764204</v>
      </c>
      <c r="F85" s="99">
        <f t="shared" si="11"/>
        <v>371990.86000000004</v>
      </c>
      <c r="G85" s="99">
        <f t="shared" si="11"/>
        <v>753693</v>
      </c>
      <c r="H85" s="99">
        <f t="shared" si="11"/>
        <v>731729</v>
      </c>
    </row>
    <row r="86" spans="1:8" ht="16.5" thickTop="1" thickBot="1" x14ac:dyDescent="0.3">
      <c r="A86" s="66"/>
      <c r="B86" s="85"/>
      <c r="C86" s="100"/>
      <c r="D86" s="100"/>
      <c r="E86" s="100"/>
      <c r="F86" s="100"/>
      <c r="G86" s="100"/>
      <c r="H86" s="100"/>
    </row>
    <row r="87" spans="1:8" ht="16.5" thickTop="1" thickBot="1" x14ac:dyDescent="0.3">
      <c r="A87" s="242" t="s">
        <v>943</v>
      </c>
      <c r="B87" s="243"/>
      <c r="C87" s="243"/>
      <c r="D87" s="243"/>
      <c r="E87" s="243"/>
      <c r="F87" s="243"/>
      <c r="G87" s="243"/>
      <c r="H87" s="244"/>
    </row>
    <row r="88" spans="1:8" ht="15.75" thickTop="1" x14ac:dyDescent="0.25">
      <c r="A88" s="66"/>
      <c r="B88" s="85"/>
      <c r="C88" s="101"/>
      <c r="D88" s="101" t="s">
        <v>867</v>
      </c>
      <c r="E88" s="101" t="s">
        <v>867</v>
      </c>
      <c r="F88" s="101" t="s">
        <v>867</v>
      </c>
      <c r="G88" s="101" t="s">
        <v>944</v>
      </c>
      <c r="H88" s="101" t="s">
        <v>945</v>
      </c>
    </row>
    <row r="89" spans="1:8" ht="15.75" thickBot="1" x14ac:dyDescent="0.3">
      <c r="A89" s="66"/>
      <c r="B89" s="102"/>
      <c r="C89" s="102"/>
      <c r="D89" s="103">
        <v>2022</v>
      </c>
      <c r="E89" s="103">
        <v>2023</v>
      </c>
      <c r="F89" s="103">
        <v>2024</v>
      </c>
      <c r="G89" s="103">
        <v>2025</v>
      </c>
      <c r="H89" s="103">
        <v>2026</v>
      </c>
    </row>
    <row r="90" spans="1:8" ht="15.75" thickTop="1" x14ac:dyDescent="0.25">
      <c r="A90" s="66"/>
      <c r="B90" s="66" t="s">
        <v>946</v>
      </c>
      <c r="C90" s="92"/>
      <c r="D90" s="92">
        <v>24</v>
      </c>
      <c r="E90" s="92">
        <v>24</v>
      </c>
      <c r="F90" s="92">
        <v>24</v>
      </c>
      <c r="G90" s="92">
        <v>24</v>
      </c>
      <c r="H90" s="92">
        <v>24</v>
      </c>
    </row>
    <row r="91" spans="1:8" x14ac:dyDescent="0.25">
      <c r="A91" s="66"/>
      <c r="B91" s="66" t="s">
        <v>947</v>
      </c>
      <c r="C91" s="92"/>
      <c r="D91" s="92">
        <v>0</v>
      </c>
      <c r="E91" s="92">
        <v>0</v>
      </c>
      <c r="F91" s="92">
        <v>0</v>
      </c>
      <c r="G91" s="92">
        <v>0</v>
      </c>
      <c r="H91" s="92">
        <v>0</v>
      </c>
    </row>
    <row r="92" spans="1:8" x14ac:dyDescent="0.25">
      <c r="A92" s="66"/>
      <c r="B92" s="66" t="s">
        <v>948</v>
      </c>
      <c r="C92" s="92"/>
      <c r="D92" s="92">
        <v>3</v>
      </c>
      <c r="E92" s="92">
        <v>3</v>
      </c>
      <c r="F92" s="92">
        <v>3</v>
      </c>
      <c r="G92" s="92">
        <v>3</v>
      </c>
      <c r="H92" s="92">
        <v>3</v>
      </c>
    </row>
    <row r="93" spans="1:8" x14ac:dyDescent="0.25">
      <c r="A93" s="66"/>
      <c r="B93" s="66" t="s">
        <v>949</v>
      </c>
      <c r="C93" s="92"/>
      <c r="D93" s="92">
        <v>27</v>
      </c>
      <c r="E93" s="92">
        <v>27</v>
      </c>
      <c r="F93" s="92">
        <v>27</v>
      </c>
      <c r="G93" s="92">
        <v>27</v>
      </c>
      <c r="H93" s="92">
        <v>27</v>
      </c>
    </row>
    <row r="94" spans="1:8" x14ac:dyDescent="0.25">
      <c r="A94" s="66"/>
      <c r="B94" s="66" t="s">
        <v>950</v>
      </c>
      <c r="C94" s="92"/>
      <c r="D94" s="92">
        <v>1</v>
      </c>
      <c r="E94" s="92">
        <v>2</v>
      </c>
      <c r="F94" s="92">
        <v>1</v>
      </c>
      <c r="G94" s="92">
        <v>1</v>
      </c>
      <c r="H94" s="92">
        <v>1</v>
      </c>
    </row>
    <row r="95" spans="1:8" x14ac:dyDescent="0.25">
      <c r="A95" s="66"/>
      <c r="B95" s="66" t="s">
        <v>951</v>
      </c>
      <c r="C95" s="92"/>
      <c r="D95" s="92">
        <v>25</v>
      </c>
      <c r="E95" s="92">
        <v>25</v>
      </c>
      <c r="F95" s="92">
        <v>25</v>
      </c>
      <c r="G95" s="92">
        <v>25</v>
      </c>
      <c r="H95" s="92">
        <v>25</v>
      </c>
    </row>
    <row r="96" spans="1:8" x14ac:dyDescent="0.25">
      <c r="A96" s="66"/>
      <c r="B96" s="66" t="s">
        <v>952</v>
      </c>
      <c r="C96" s="92"/>
      <c r="D96" s="92">
        <v>90</v>
      </c>
      <c r="E96" s="92">
        <v>100</v>
      </c>
      <c r="F96" s="92">
        <v>100</v>
      </c>
      <c r="G96" s="92">
        <v>110</v>
      </c>
      <c r="H96" s="92">
        <v>110</v>
      </c>
    </row>
    <row r="97" spans="1:8" x14ac:dyDescent="0.25">
      <c r="A97" s="66"/>
      <c r="B97" s="66" t="s">
        <v>953</v>
      </c>
      <c r="C97" s="92"/>
      <c r="D97" s="92">
        <v>30</v>
      </c>
      <c r="E97" s="92">
        <v>30</v>
      </c>
      <c r="F97" s="92">
        <v>30</v>
      </c>
      <c r="G97" s="92">
        <v>30</v>
      </c>
      <c r="H97" s="92">
        <v>30</v>
      </c>
    </row>
    <row r="98" spans="1:8" x14ac:dyDescent="0.25">
      <c r="A98" s="66"/>
      <c r="B98" s="66" t="s">
        <v>954</v>
      </c>
      <c r="C98" s="92"/>
      <c r="D98" s="92">
        <v>110</v>
      </c>
      <c r="E98" s="92">
        <v>130</v>
      </c>
      <c r="F98" s="92">
        <v>130</v>
      </c>
      <c r="G98" s="92">
        <v>140</v>
      </c>
      <c r="H98" s="92">
        <v>150</v>
      </c>
    </row>
    <row r="99" spans="1:8" ht="15.75" thickBot="1" x14ac:dyDescent="0.3">
      <c r="A99" s="66"/>
      <c r="B99" s="85"/>
      <c r="C99" s="100"/>
      <c r="D99" s="100"/>
      <c r="E99" s="100"/>
      <c r="F99" s="104"/>
      <c r="G99" s="104"/>
      <c r="H99" s="104"/>
    </row>
    <row r="100" spans="1:8" ht="16.5" thickTop="1" thickBot="1" x14ac:dyDescent="0.3">
      <c r="A100" s="238" t="s">
        <v>955</v>
      </c>
      <c r="B100" s="239"/>
      <c r="C100" s="239"/>
      <c r="D100" s="239"/>
      <c r="E100" s="239"/>
      <c r="F100" s="239"/>
      <c r="G100" s="239"/>
      <c r="H100" s="240"/>
    </row>
    <row r="101" spans="1:8" ht="15.75" thickTop="1" x14ac:dyDescent="0.25">
      <c r="A101" s="66"/>
      <c r="B101" s="105"/>
      <c r="C101" s="101"/>
      <c r="D101" s="101" t="s">
        <v>867</v>
      </c>
      <c r="E101" s="101" t="s">
        <v>867</v>
      </c>
      <c r="F101" s="106" t="s">
        <v>867</v>
      </c>
      <c r="G101" s="101" t="s">
        <v>944</v>
      </c>
      <c r="H101" s="101" t="s">
        <v>945</v>
      </c>
    </row>
    <row r="102" spans="1:8" ht="15.75" thickBot="1" x14ac:dyDescent="0.3">
      <c r="A102" s="66"/>
      <c r="B102" s="97" t="s">
        <v>956</v>
      </c>
      <c r="C102" s="102"/>
      <c r="D102" s="103">
        <v>2022</v>
      </c>
      <c r="E102" s="103">
        <v>2023</v>
      </c>
      <c r="F102" s="103">
        <v>2024</v>
      </c>
      <c r="G102" s="103">
        <v>2025</v>
      </c>
      <c r="H102" s="103">
        <v>2026</v>
      </c>
    </row>
    <row r="103" spans="1:8" ht="15.75" thickTop="1" x14ac:dyDescent="0.25">
      <c r="A103" s="66"/>
      <c r="B103" s="66" t="s">
        <v>957</v>
      </c>
      <c r="C103" s="66"/>
      <c r="D103" s="107"/>
      <c r="E103" s="107"/>
      <c r="F103" s="108"/>
      <c r="G103" s="108"/>
      <c r="H103" s="108"/>
    </row>
    <row r="104" spans="1:8" x14ac:dyDescent="0.25">
      <c r="A104" s="66"/>
      <c r="B104" s="66" t="s">
        <v>958</v>
      </c>
      <c r="C104" s="66"/>
      <c r="D104" s="109">
        <v>1</v>
      </c>
      <c r="E104" s="109">
        <v>1</v>
      </c>
      <c r="F104" s="109">
        <v>1</v>
      </c>
      <c r="G104" s="109">
        <v>1</v>
      </c>
      <c r="H104" s="109">
        <v>1</v>
      </c>
    </row>
    <row r="105" spans="1:8" x14ac:dyDescent="0.25">
      <c r="A105" s="66"/>
      <c r="B105" s="66" t="s">
        <v>959</v>
      </c>
      <c r="C105" s="66"/>
      <c r="D105" s="109">
        <v>1</v>
      </c>
      <c r="E105" s="109">
        <v>1</v>
      </c>
      <c r="F105" s="109">
        <v>1</v>
      </c>
      <c r="G105" s="109">
        <v>1</v>
      </c>
      <c r="H105" s="109">
        <v>1</v>
      </c>
    </row>
    <row r="106" spans="1:8" ht="15.75" thickBot="1" x14ac:dyDescent="0.3">
      <c r="A106" s="66"/>
      <c r="B106" s="66" t="s">
        <v>960</v>
      </c>
      <c r="C106" s="66"/>
      <c r="D106" s="109">
        <v>1</v>
      </c>
      <c r="E106" s="109">
        <v>1</v>
      </c>
      <c r="F106" s="109">
        <v>1</v>
      </c>
      <c r="G106" s="109">
        <v>1</v>
      </c>
      <c r="H106" s="109">
        <v>1</v>
      </c>
    </row>
    <row r="107" spans="1:8" ht="15.75" thickTop="1" x14ac:dyDescent="0.25">
      <c r="A107" s="66"/>
      <c r="B107" s="110" t="s">
        <v>961</v>
      </c>
      <c r="C107" s="110"/>
      <c r="D107" s="111">
        <f>SUM(D104:D106)</f>
        <v>3</v>
      </c>
      <c r="E107" s="111">
        <f>SUM(E104:E106)</f>
        <v>3</v>
      </c>
      <c r="F107" s="111">
        <f>SUM(F104:F106)</f>
        <v>3</v>
      </c>
      <c r="G107" s="111">
        <f>SUM(G104:G106)</f>
        <v>3</v>
      </c>
      <c r="H107" s="111">
        <f>SUM(H104:H106)</f>
        <v>3</v>
      </c>
    </row>
    <row r="108" spans="1:8" x14ac:dyDescent="0.25">
      <c r="A108" s="66"/>
      <c r="B108" s="66"/>
      <c r="C108" s="92"/>
      <c r="D108" s="92"/>
      <c r="E108" s="92"/>
      <c r="F108" s="92"/>
      <c r="G108" s="93"/>
      <c r="H108" s="93"/>
    </row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</sheetData>
  <mergeCells count="9">
    <mergeCell ref="A1:H1"/>
    <mergeCell ref="A2:H2"/>
    <mergeCell ref="A3:H3"/>
    <mergeCell ref="A100:H100"/>
    <mergeCell ref="A52:H52"/>
    <mergeCell ref="A53:H53"/>
    <mergeCell ref="A51:H51"/>
    <mergeCell ref="A75:H75"/>
    <mergeCell ref="A87:H87"/>
  </mergeCells>
  <pageMargins left="0.5" right="0.5" top="0.5" bottom="0.5" header="0.3" footer="0.3"/>
  <pageSetup scale="81" orientation="portrait" r:id="rId1"/>
  <rowBreaks count="1" manualBreakCount="1">
    <brk id="49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84"/>
  <sheetViews>
    <sheetView zoomScaleNormal="100" workbookViewId="0">
      <selection activeCell="K29" sqref="K29"/>
    </sheetView>
  </sheetViews>
  <sheetFormatPr defaultRowHeight="15" x14ac:dyDescent="0.25"/>
  <cols>
    <col min="1" max="1" width="14.7109375" customWidth="1"/>
    <col min="2" max="2" width="32.7109375" customWidth="1"/>
    <col min="6" max="6" width="10.42578125" bestFit="1" customWidth="1"/>
    <col min="7" max="7" width="9.7109375" bestFit="1" customWidth="1"/>
    <col min="8" max="8" width="10.28515625" bestFit="1" customWidth="1"/>
  </cols>
  <sheetData>
    <row r="1" spans="1:8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 x14ac:dyDescent="0.25">
      <c r="A2" s="245" t="s">
        <v>871</v>
      </c>
      <c r="B2" s="245"/>
      <c r="C2" s="245"/>
      <c r="D2" s="245"/>
      <c r="E2" s="245"/>
      <c r="F2" s="245"/>
      <c r="G2" s="245"/>
      <c r="H2" s="245"/>
    </row>
    <row r="3" spans="1:8" x14ac:dyDescent="0.25">
      <c r="A3" s="245" t="s">
        <v>43</v>
      </c>
      <c r="B3" s="245"/>
      <c r="C3" s="245"/>
      <c r="D3" s="245"/>
      <c r="E3" s="245"/>
      <c r="F3" s="245"/>
      <c r="G3" s="245"/>
      <c r="H3" s="245"/>
    </row>
    <row r="4" spans="1:8" x14ac:dyDescent="0.25">
      <c r="A4" s="1"/>
      <c r="B4" s="1"/>
      <c r="C4" s="1"/>
      <c r="D4" s="1"/>
      <c r="E4" s="1"/>
      <c r="F4" s="1"/>
      <c r="G4" s="1"/>
      <c r="H4" s="2"/>
    </row>
    <row r="5" spans="1:8" x14ac:dyDescent="0.25">
      <c r="A5" s="1" t="s">
        <v>30</v>
      </c>
      <c r="B5" s="1" t="s">
        <v>31</v>
      </c>
      <c r="C5" s="75" t="s">
        <v>865</v>
      </c>
      <c r="D5" s="82" t="s">
        <v>865</v>
      </c>
      <c r="E5" s="82" t="s">
        <v>868</v>
      </c>
      <c r="F5" s="82" t="s">
        <v>868</v>
      </c>
      <c r="G5" s="82" t="s">
        <v>868</v>
      </c>
      <c r="H5" s="75" t="s">
        <v>111</v>
      </c>
    </row>
    <row r="6" spans="1:8" x14ac:dyDescent="0.25">
      <c r="A6" s="1" t="s">
        <v>32</v>
      </c>
      <c r="B6" s="1"/>
      <c r="C6" s="75" t="s">
        <v>866</v>
      </c>
      <c r="D6" s="82" t="s">
        <v>867</v>
      </c>
      <c r="E6" s="82" t="s">
        <v>869</v>
      </c>
      <c r="F6" s="82" t="s">
        <v>867</v>
      </c>
      <c r="G6" s="82" t="s">
        <v>866</v>
      </c>
      <c r="H6" s="1" t="s">
        <v>870</v>
      </c>
    </row>
    <row r="7" spans="1:8" ht="15.75" thickBot="1" x14ac:dyDescent="0.3">
      <c r="A7" s="1" t="s">
        <v>2</v>
      </c>
      <c r="B7" s="1"/>
      <c r="C7" s="76" t="s">
        <v>3</v>
      </c>
      <c r="D7" s="88"/>
      <c r="E7" s="88" t="s">
        <v>77</v>
      </c>
      <c r="F7" s="88" t="s">
        <v>872</v>
      </c>
      <c r="G7" s="88" t="s">
        <v>77</v>
      </c>
      <c r="H7" s="76" t="s">
        <v>77</v>
      </c>
    </row>
    <row r="8" spans="1:8" ht="15.75" thickTop="1" x14ac:dyDescent="0.25">
      <c r="A8" s="3" t="s">
        <v>386</v>
      </c>
      <c r="B8" s="3" t="s">
        <v>387</v>
      </c>
      <c r="C8" s="8">
        <v>3350</v>
      </c>
      <c r="D8" s="8">
        <v>3399.68</v>
      </c>
      <c r="E8" s="8">
        <v>3350</v>
      </c>
      <c r="F8" s="8">
        <v>1530.58</v>
      </c>
      <c r="G8" s="8">
        <v>3350</v>
      </c>
      <c r="H8" s="8">
        <v>3400</v>
      </c>
    </row>
    <row r="9" spans="1:8" x14ac:dyDescent="0.25">
      <c r="A9" s="2" t="s">
        <v>388</v>
      </c>
      <c r="B9" s="2" t="s">
        <v>389</v>
      </c>
      <c r="C9" s="61">
        <v>50</v>
      </c>
      <c r="D9" s="59">
        <v>129.47999999999999</v>
      </c>
      <c r="E9" s="59">
        <v>100</v>
      </c>
      <c r="F9" s="59">
        <v>0</v>
      </c>
      <c r="G9" s="59">
        <v>100</v>
      </c>
      <c r="H9" s="61">
        <v>1500</v>
      </c>
    </row>
    <row r="10" spans="1:8" x14ac:dyDescent="0.25">
      <c r="A10" s="2" t="s">
        <v>390</v>
      </c>
      <c r="B10" s="2" t="s">
        <v>300</v>
      </c>
      <c r="C10" s="5">
        <v>100</v>
      </c>
      <c r="D10" s="59">
        <v>0</v>
      </c>
      <c r="E10" s="59">
        <v>100</v>
      </c>
      <c r="F10" s="59">
        <v>0</v>
      </c>
      <c r="G10" s="59">
        <v>100</v>
      </c>
      <c r="H10" s="59">
        <v>100</v>
      </c>
    </row>
    <row r="11" spans="1:8" x14ac:dyDescent="0.25">
      <c r="A11" s="9"/>
      <c r="B11" s="9" t="s">
        <v>88</v>
      </c>
      <c r="C11" s="10">
        <f t="shared" ref="C11:H11" si="0">SUM(C8:C10)</f>
        <v>3500</v>
      </c>
      <c r="D11" s="10">
        <f t="shared" si="0"/>
        <v>3529.16</v>
      </c>
      <c r="E11" s="10">
        <f t="shared" si="0"/>
        <v>3550</v>
      </c>
      <c r="F11" s="10">
        <f t="shared" si="0"/>
        <v>1530.58</v>
      </c>
      <c r="G11" s="10">
        <f>SUM(G8:G10)</f>
        <v>3550</v>
      </c>
      <c r="H11" s="10">
        <f t="shared" si="0"/>
        <v>5000</v>
      </c>
    </row>
    <row r="12" spans="1:8" x14ac:dyDescent="0.25">
      <c r="A12" s="2" t="s">
        <v>391</v>
      </c>
      <c r="B12" s="2" t="s">
        <v>392</v>
      </c>
      <c r="C12" s="5">
        <v>10000</v>
      </c>
      <c r="D12" s="59">
        <v>5678.02</v>
      </c>
      <c r="E12" s="59">
        <v>10000</v>
      </c>
      <c r="F12" s="61">
        <v>5571.63</v>
      </c>
      <c r="G12" s="5">
        <v>10000</v>
      </c>
      <c r="H12" s="59">
        <v>10000</v>
      </c>
    </row>
    <row r="13" spans="1:8" x14ac:dyDescent="0.25">
      <c r="A13" s="2" t="s">
        <v>393</v>
      </c>
      <c r="B13" s="2" t="s">
        <v>338</v>
      </c>
      <c r="C13" s="5">
        <v>10000</v>
      </c>
      <c r="D13" s="59">
        <v>7913.37</v>
      </c>
      <c r="E13" s="59">
        <v>13000</v>
      </c>
      <c r="F13" s="5">
        <v>4421.03</v>
      </c>
      <c r="G13" s="5">
        <v>13000</v>
      </c>
      <c r="H13" s="59">
        <v>13000</v>
      </c>
    </row>
    <row r="14" spans="1:8" x14ac:dyDescent="0.25">
      <c r="A14" s="9"/>
      <c r="B14" s="9" t="s">
        <v>87</v>
      </c>
      <c r="C14" s="10">
        <f t="shared" ref="C14:H14" si="1">SUM(C12:C13)</f>
        <v>20000</v>
      </c>
      <c r="D14" s="10">
        <f t="shared" si="1"/>
        <v>13591.39</v>
      </c>
      <c r="E14" s="10">
        <f t="shared" si="1"/>
        <v>23000</v>
      </c>
      <c r="F14" s="10">
        <f t="shared" si="1"/>
        <v>9992.66</v>
      </c>
      <c r="G14" s="10">
        <f>SUM(G12:G13)</f>
        <v>23000</v>
      </c>
      <c r="H14" s="10">
        <f t="shared" si="1"/>
        <v>23000</v>
      </c>
    </row>
    <row r="15" spans="1:8" x14ac:dyDescent="0.25">
      <c r="A15" s="2" t="s">
        <v>394</v>
      </c>
      <c r="B15" s="2" t="s">
        <v>314</v>
      </c>
      <c r="C15" s="49">
        <v>17000</v>
      </c>
      <c r="D15" s="49">
        <v>16962.599999999999</v>
      </c>
      <c r="E15" s="49">
        <v>18000</v>
      </c>
      <c r="F15" s="49">
        <v>6885.22</v>
      </c>
      <c r="G15" s="49">
        <v>18000</v>
      </c>
      <c r="H15" s="49">
        <v>19000</v>
      </c>
    </row>
    <row r="16" spans="1:8" x14ac:dyDescent="0.25">
      <c r="A16" s="2" t="s">
        <v>395</v>
      </c>
      <c r="B16" s="2" t="s">
        <v>396</v>
      </c>
      <c r="C16" s="49">
        <v>10532</v>
      </c>
      <c r="D16" s="49">
        <v>7724.72</v>
      </c>
      <c r="E16" s="49">
        <v>9000</v>
      </c>
      <c r="F16" s="49">
        <v>3179.34</v>
      </c>
      <c r="G16" s="49">
        <v>9000</v>
      </c>
      <c r="H16" s="49">
        <v>9000</v>
      </c>
    </row>
    <row r="17" spans="1:8" x14ac:dyDescent="0.25">
      <c r="A17" s="2" t="s">
        <v>397</v>
      </c>
      <c r="B17" s="2" t="s">
        <v>318</v>
      </c>
      <c r="C17" s="39">
        <v>10000</v>
      </c>
      <c r="D17" s="5">
        <v>9850</v>
      </c>
      <c r="E17" s="59">
        <v>11000</v>
      </c>
      <c r="F17" s="59">
        <v>4800</v>
      </c>
      <c r="G17" s="59">
        <v>11000</v>
      </c>
      <c r="H17" s="49">
        <v>11000</v>
      </c>
    </row>
    <row r="18" spans="1:8" x14ac:dyDescent="0.25">
      <c r="A18" s="2" t="s">
        <v>398</v>
      </c>
      <c r="B18" s="2" t="s">
        <v>399</v>
      </c>
      <c r="C18" s="49">
        <v>3312</v>
      </c>
      <c r="D18" s="49">
        <v>3075.48</v>
      </c>
      <c r="E18" s="49">
        <v>3400</v>
      </c>
      <c r="F18" s="49">
        <v>1537.74</v>
      </c>
      <c r="G18" s="49">
        <v>3400</v>
      </c>
      <c r="H18" s="49">
        <v>3400</v>
      </c>
    </row>
    <row r="19" spans="1:8" x14ac:dyDescent="0.25">
      <c r="A19" s="2" t="s">
        <v>400</v>
      </c>
      <c r="B19" s="54" t="s">
        <v>401</v>
      </c>
      <c r="C19" s="61">
        <v>5700</v>
      </c>
      <c r="D19" s="61">
        <v>4283.38</v>
      </c>
      <c r="E19" s="61">
        <v>5000</v>
      </c>
      <c r="F19" s="61">
        <v>2093.81</v>
      </c>
      <c r="G19" s="61">
        <v>5000</v>
      </c>
      <c r="H19" s="61">
        <v>5000</v>
      </c>
    </row>
    <row r="20" spans="1:8" x14ac:dyDescent="0.25">
      <c r="A20" s="2" t="s">
        <v>402</v>
      </c>
      <c r="B20" s="2" t="s">
        <v>403</v>
      </c>
      <c r="C20" s="49">
        <v>1200</v>
      </c>
      <c r="D20" s="49">
        <v>1058.28</v>
      </c>
      <c r="E20" s="49">
        <v>1250</v>
      </c>
      <c r="F20" s="49">
        <v>529.14</v>
      </c>
      <c r="G20" s="49">
        <v>1250</v>
      </c>
      <c r="H20" s="49">
        <v>1250</v>
      </c>
    </row>
    <row r="21" spans="1:8" x14ac:dyDescent="0.25">
      <c r="A21" s="9"/>
      <c r="B21" s="9" t="s">
        <v>86</v>
      </c>
      <c r="C21" s="10">
        <f t="shared" ref="C21:H21" si="2">SUM(C15:C20)</f>
        <v>47744</v>
      </c>
      <c r="D21" s="10">
        <f t="shared" si="2"/>
        <v>42954.46</v>
      </c>
      <c r="E21" s="10">
        <f t="shared" si="2"/>
        <v>47650</v>
      </c>
      <c r="F21" s="10">
        <f t="shared" si="2"/>
        <v>19025.250000000004</v>
      </c>
      <c r="G21" s="10">
        <f>SUM(G15:G20)</f>
        <v>47650</v>
      </c>
      <c r="H21" s="10">
        <f t="shared" si="2"/>
        <v>48650</v>
      </c>
    </row>
    <row r="22" spans="1:8" x14ac:dyDescent="0.25">
      <c r="A22" s="54" t="s">
        <v>848</v>
      </c>
      <c r="B22" s="54" t="s">
        <v>474</v>
      </c>
      <c r="C22" s="61">
        <v>0</v>
      </c>
      <c r="D22" s="61">
        <v>4990</v>
      </c>
      <c r="E22" s="5">
        <v>0</v>
      </c>
      <c r="F22" s="5">
        <v>0</v>
      </c>
      <c r="G22" s="5">
        <v>0</v>
      </c>
      <c r="H22" s="61">
        <v>7000</v>
      </c>
    </row>
    <row r="23" spans="1:8" hidden="1" x14ac:dyDescent="0.25">
      <c r="A23" s="54" t="s">
        <v>849</v>
      </c>
      <c r="B23" s="54" t="s">
        <v>850</v>
      </c>
      <c r="C23" s="61">
        <v>0</v>
      </c>
      <c r="D23" s="5">
        <v>0</v>
      </c>
      <c r="E23" s="5">
        <v>0</v>
      </c>
      <c r="F23" s="5">
        <v>0</v>
      </c>
      <c r="G23" s="5">
        <v>0</v>
      </c>
      <c r="H23" s="61">
        <v>0</v>
      </c>
    </row>
    <row r="24" spans="1:8" ht="15.75" thickBot="1" x14ac:dyDescent="0.3">
      <c r="A24" s="11"/>
      <c r="B24" s="11" t="s">
        <v>97</v>
      </c>
      <c r="C24" s="12">
        <f t="shared" ref="C24:H24" si="3">SUM(C22:C23)</f>
        <v>0</v>
      </c>
      <c r="D24" s="12">
        <f t="shared" si="3"/>
        <v>4990</v>
      </c>
      <c r="E24" s="12">
        <f t="shared" si="3"/>
        <v>0</v>
      </c>
      <c r="F24" s="12">
        <f t="shared" si="3"/>
        <v>0</v>
      </c>
      <c r="G24" s="12">
        <f>SUM(G22:G23)</f>
        <v>0</v>
      </c>
      <c r="H24" s="12">
        <f t="shared" si="3"/>
        <v>7000</v>
      </c>
    </row>
    <row r="25" spans="1:8" ht="16.5" thickTop="1" thickBot="1" x14ac:dyDescent="0.3">
      <c r="A25" s="4"/>
      <c r="B25" s="4" t="s">
        <v>98</v>
      </c>
      <c r="C25" s="6">
        <f t="shared" ref="C25:H25" si="4">SUM(C8:C24)/2</f>
        <v>71244</v>
      </c>
      <c r="D25" s="6">
        <f t="shared" si="4"/>
        <v>65065.009999999995</v>
      </c>
      <c r="E25" s="6">
        <f t="shared" si="4"/>
        <v>74200</v>
      </c>
      <c r="F25" s="6">
        <f t="shared" si="4"/>
        <v>30548.489999999998</v>
      </c>
      <c r="G25" s="6">
        <f>SUM(G8:G24)/2</f>
        <v>74200</v>
      </c>
      <c r="H25" s="6">
        <f t="shared" si="4"/>
        <v>83650</v>
      </c>
    </row>
    <row r="26" spans="1:8" ht="15.75" thickTop="1" x14ac:dyDescent="0.25"/>
    <row r="35" spans="1:8" x14ac:dyDescent="0.25">
      <c r="A35" s="241" t="s">
        <v>0</v>
      </c>
      <c r="B35" s="241"/>
      <c r="C35" s="241"/>
      <c r="D35" s="241"/>
      <c r="E35" s="241"/>
      <c r="F35" s="241"/>
      <c r="G35" s="241"/>
      <c r="H35" s="241"/>
    </row>
    <row r="36" spans="1:8" x14ac:dyDescent="0.25">
      <c r="A36" s="241" t="str">
        <f>[2]Sheet1!$A$2</f>
        <v>BUDGET 2025-2026</v>
      </c>
      <c r="B36" s="241"/>
      <c r="C36" s="241"/>
      <c r="D36" s="241"/>
      <c r="E36" s="241"/>
      <c r="F36" s="241"/>
      <c r="G36" s="241"/>
      <c r="H36" s="241"/>
    </row>
    <row r="37" spans="1:8" x14ac:dyDescent="0.25">
      <c r="A37" s="241" t="s">
        <v>43</v>
      </c>
      <c r="B37" s="241"/>
      <c r="C37" s="241"/>
      <c r="D37" s="241"/>
      <c r="E37" s="241"/>
      <c r="F37" s="241"/>
      <c r="G37" s="241"/>
      <c r="H37" s="241"/>
    </row>
    <row r="38" spans="1:8" x14ac:dyDescent="0.25">
      <c r="A38" s="66"/>
      <c r="B38" s="66"/>
      <c r="C38" s="92"/>
      <c r="D38" s="92"/>
      <c r="E38" s="92"/>
      <c r="F38" s="92"/>
      <c r="G38" s="93"/>
      <c r="H38" s="93"/>
    </row>
    <row r="39" spans="1:8" x14ac:dyDescent="0.25">
      <c r="A39" s="66"/>
      <c r="B39" s="66"/>
      <c r="C39" s="92"/>
      <c r="D39" s="92"/>
      <c r="E39" s="92"/>
      <c r="F39" s="92"/>
      <c r="G39" s="93"/>
      <c r="H39" s="128"/>
    </row>
    <row r="40" spans="1:8" x14ac:dyDescent="0.25">
      <c r="A40" s="66"/>
      <c r="B40" s="66"/>
      <c r="C40" s="92"/>
      <c r="D40" s="92"/>
      <c r="E40" s="92"/>
      <c r="F40" s="92"/>
      <c r="G40" s="93"/>
      <c r="H40" s="93"/>
    </row>
    <row r="41" spans="1:8" x14ac:dyDescent="0.25">
      <c r="A41" s="66"/>
      <c r="B41" s="66"/>
      <c r="C41" s="92"/>
      <c r="D41" s="92"/>
      <c r="E41" s="92"/>
      <c r="F41" s="92"/>
      <c r="G41" s="93"/>
      <c r="H41" s="93"/>
    </row>
    <row r="42" spans="1:8" x14ac:dyDescent="0.25">
      <c r="A42" s="66"/>
      <c r="B42" s="66"/>
      <c r="C42" s="92"/>
      <c r="D42" s="92"/>
      <c r="E42" s="92"/>
      <c r="F42" s="92"/>
      <c r="G42" s="93"/>
      <c r="H42" s="93"/>
    </row>
    <row r="43" spans="1:8" x14ac:dyDescent="0.25">
      <c r="A43" s="66"/>
      <c r="B43" s="66"/>
      <c r="C43" s="92"/>
      <c r="D43" s="92"/>
      <c r="E43" s="92"/>
      <c r="F43" s="92"/>
      <c r="G43" s="93"/>
      <c r="H43" s="93"/>
    </row>
    <row r="44" spans="1:8" x14ac:dyDescent="0.25">
      <c r="A44" s="66"/>
      <c r="B44" s="66"/>
      <c r="C44" s="92"/>
      <c r="D44" s="92"/>
      <c r="E44" s="92"/>
      <c r="F44" s="92"/>
      <c r="G44" s="93"/>
      <c r="H44" s="93"/>
    </row>
    <row r="45" spans="1:8" x14ac:dyDescent="0.25">
      <c r="A45" s="66"/>
      <c r="B45" s="66"/>
      <c r="C45" s="92"/>
      <c r="D45" s="92"/>
      <c r="E45" s="92"/>
      <c r="F45" s="92"/>
      <c r="G45" s="93"/>
      <c r="H45" s="93"/>
    </row>
    <row r="46" spans="1:8" x14ac:dyDescent="0.25">
      <c r="A46" s="66"/>
      <c r="B46" s="66"/>
      <c r="C46" s="92"/>
      <c r="D46" s="92"/>
      <c r="E46" s="92"/>
      <c r="F46" s="92"/>
      <c r="G46" s="93"/>
      <c r="H46" s="93"/>
    </row>
    <row r="47" spans="1:8" x14ac:dyDescent="0.25">
      <c r="A47" s="66"/>
      <c r="B47" s="66"/>
      <c r="C47" s="92"/>
      <c r="D47" s="92"/>
      <c r="E47" s="92"/>
      <c r="F47" s="92"/>
      <c r="G47" s="93"/>
      <c r="H47" s="93"/>
    </row>
    <row r="48" spans="1:8" x14ac:dyDescent="0.25">
      <c r="A48" s="66"/>
      <c r="B48" s="66"/>
      <c r="C48" s="92"/>
      <c r="D48" s="92"/>
      <c r="E48" s="92"/>
      <c r="F48" s="92"/>
      <c r="G48" s="93"/>
      <c r="H48" s="93"/>
    </row>
    <row r="49" spans="1:8" x14ac:dyDescent="0.25">
      <c r="A49" s="66"/>
      <c r="B49" s="66"/>
      <c r="C49" s="92"/>
      <c r="D49" s="92"/>
      <c r="E49" s="92"/>
      <c r="F49" s="92"/>
      <c r="G49" s="93"/>
      <c r="H49" s="93"/>
    </row>
    <row r="50" spans="1:8" x14ac:dyDescent="0.25">
      <c r="A50" s="66"/>
      <c r="B50" s="66"/>
      <c r="C50" s="92"/>
      <c r="D50" s="92"/>
      <c r="E50" s="92"/>
      <c r="F50" s="92"/>
      <c r="G50" s="93"/>
      <c r="H50" s="93"/>
    </row>
    <row r="51" spans="1:8" x14ac:dyDescent="0.25">
      <c r="A51" s="66"/>
      <c r="B51" s="66"/>
      <c r="C51" s="92"/>
      <c r="D51" s="92"/>
      <c r="E51" s="92"/>
      <c r="F51" s="92"/>
      <c r="G51" s="93"/>
      <c r="H51" s="93"/>
    </row>
    <row r="52" spans="1:8" x14ac:dyDescent="0.25">
      <c r="A52" s="66"/>
      <c r="B52" s="66"/>
      <c r="C52" s="92"/>
      <c r="D52" s="92"/>
      <c r="E52" s="92"/>
      <c r="F52" s="92"/>
      <c r="G52" s="93"/>
      <c r="H52" s="93"/>
    </row>
    <row r="53" spans="1:8" x14ac:dyDescent="0.25">
      <c r="A53" s="66"/>
      <c r="B53" s="66"/>
      <c r="C53" s="92"/>
      <c r="D53" s="92"/>
      <c r="E53" s="92"/>
      <c r="F53" s="92"/>
      <c r="G53" s="93"/>
      <c r="H53" s="93"/>
    </row>
    <row r="54" spans="1:8" x14ac:dyDescent="0.25">
      <c r="A54" s="66"/>
      <c r="B54" s="66"/>
      <c r="C54" s="92"/>
      <c r="D54" s="92"/>
      <c r="E54" s="92"/>
      <c r="F54" s="92"/>
      <c r="G54" s="93"/>
      <c r="H54" s="93"/>
    </row>
    <row r="55" spans="1:8" x14ac:dyDescent="0.25">
      <c r="A55" s="66"/>
      <c r="B55" s="66"/>
      <c r="C55" s="92"/>
      <c r="D55" s="92"/>
      <c r="E55" s="92"/>
      <c r="F55" s="92"/>
      <c r="G55" s="93"/>
      <c r="H55" s="93"/>
    </row>
    <row r="56" spans="1:8" x14ac:dyDescent="0.25">
      <c r="A56" s="66"/>
      <c r="B56" s="66"/>
      <c r="C56" s="92"/>
      <c r="D56" s="92"/>
      <c r="E56" s="92"/>
      <c r="F56" s="92"/>
      <c r="G56" s="93"/>
      <c r="H56" s="93"/>
    </row>
    <row r="57" spans="1:8" x14ac:dyDescent="0.25">
      <c r="A57" s="66"/>
      <c r="B57" s="66"/>
      <c r="C57" s="92"/>
      <c r="D57" s="92"/>
      <c r="E57" s="92"/>
      <c r="F57" s="92"/>
      <c r="G57" s="93"/>
      <c r="H57" s="93"/>
    </row>
    <row r="58" spans="1:8" ht="15.75" thickBot="1" x14ac:dyDescent="0.3">
      <c r="A58" s="66"/>
      <c r="B58" s="66"/>
      <c r="C58" s="92"/>
      <c r="D58" s="92"/>
      <c r="E58" s="92"/>
      <c r="F58" s="92"/>
      <c r="G58" s="93"/>
      <c r="H58" s="93"/>
    </row>
    <row r="59" spans="1:8" ht="16.5" thickTop="1" thickBot="1" x14ac:dyDescent="0.3">
      <c r="A59" s="238" t="s">
        <v>939</v>
      </c>
      <c r="B59" s="239"/>
      <c r="C59" s="239"/>
      <c r="D59" s="239"/>
      <c r="E59" s="239"/>
      <c r="F59" s="239"/>
      <c r="G59" s="239"/>
      <c r="H59" s="240"/>
    </row>
    <row r="60" spans="1:8" ht="15.75" thickTop="1" x14ac:dyDescent="0.25">
      <c r="A60" s="66"/>
      <c r="B60" s="96"/>
      <c r="C60" s="118" t="s">
        <v>865</v>
      </c>
      <c r="D60" s="126" t="s">
        <v>865</v>
      </c>
      <c r="E60" s="126" t="s">
        <v>868</v>
      </c>
      <c r="F60" s="126" t="s">
        <v>868</v>
      </c>
      <c r="G60" s="126" t="s">
        <v>868</v>
      </c>
      <c r="H60" s="118" t="s">
        <v>111</v>
      </c>
    </row>
    <row r="61" spans="1:8" x14ac:dyDescent="0.25">
      <c r="A61" s="66"/>
      <c r="B61" s="96"/>
      <c r="C61" s="118" t="s">
        <v>866</v>
      </c>
      <c r="D61" s="126" t="s">
        <v>867</v>
      </c>
      <c r="E61" s="126" t="s">
        <v>869</v>
      </c>
      <c r="F61" s="126" t="s">
        <v>867</v>
      </c>
      <c r="G61" s="126" t="s">
        <v>866</v>
      </c>
      <c r="H61" s="1" t="s">
        <v>870</v>
      </c>
    </row>
    <row r="62" spans="1:8" ht="15.75" thickBot="1" x14ac:dyDescent="0.3">
      <c r="A62" s="66"/>
      <c r="B62" s="97" t="s">
        <v>940</v>
      </c>
      <c r="C62" s="76" t="s">
        <v>3</v>
      </c>
      <c r="D62" s="88"/>
      <c r="E62" s="88" t="s">
        <v>77</v>
      </c>
      <c r="F62" s="88" t="s">
        <v>872</v>
      </c>
      <c r="G62" s="88" t="s">
        <v>77</v>
      </c>
      <c r="H62" s="76" t="s">
        <v>77</v>
      </c>
    </row>
    <row r="63" spans="1:8" ht="15.75" thickTop="1" x14ac:dyDescent="0.25">
      <c r="A63" s="66"/>
      <c r="B63" s="66" t="s">
        <v>79</v>
      </c>
      <c r="C63" s="65">
        <f>C11</f>
        <v>3500</v>
      </c>
      <c r="D63" s="65">
        <f t="shared" ref="D63:H63" si="5">D11</f>
        <v>3529.16</v>
      </c>
      <c r="E63" s="65">
        <f t="shared" si="5"/>
        <v>3550</v>
      </c>
      <c r="F63" s="65">
        <f t="shared" si="5"/>
        <v>1530.58</v>
      </c>
      <c r="G63" s="65">
        <f t="shared" si="5"/>
        <v>3550</v>
      </c>
      <c r="H63" s="65">
        <f t="shared" si="5"/>
        <v>5000</v>
      </c>
    </row>
    <row r="64" spans="1:8" x14ac:dyDescent="0.25">
      <c r="A64" s="66"/>
      <c r="B64" s="66" t="s">
        <v>80</v>
      </c>
      <c r="C64" s="65">
        <f>C14</f>
        <v>20000</v>
      </c>
      <c r="D64" s="65">
        <f t="shared" ref="D64:H64" si="6">D14</f>
        <v>13591.39</v>
      </c>
      <c r="E64" s="65">
        <f t="shared" si="6"/>
        <v>23000</v>
      </c>
      <c r="F64" s="65">
        <f t="shared" si="6"/>
        <v>9992.66</v>
      </c>
      <c r="G64" s="65">
        <f t="shared" si="6"/>
        <v>23000</v>
      </c>
      <c r="H64" s="65">
        <f t="shared" si="6"/>
        <v>23000</v>
      </c>
    </row>
    <row r="65" spans="1:8" x14ac:dyDescent="0.25">
      <c r="A65" s="66"/>
      <c r="B65" s="66" t="s">
        <v>81</v>
      </c>
      <c r="C65" s="65">
        <f>C21</f>
        <v>47744</v>
      </c>
      <c r="D65" s="65">
        <f t="shared" ref="D65:H65" si="7">D21</f>
        <v>42954.46</v>
      </c>
      <c r="E65" s="65">
        <f t="shared" si="7"/>
        <v>47650</v>
      </c>
      <c r="F65" s="65">
        <f t="shared" si="7"/>
        <v>19025.250000000004</v>
      </c>
      <c r="G65" s="65">
        <f t="shared" si="7"/>
        <v>47650</v>
      </c>
      <c r="H65" s="65">
        <f t="shared" si="7"/>
        <v>48650</v>
      </c>
    </row>
    <row r="66" spans="1:8" x14ac:dyDescent="0.25">
      <c r="A66" s="66"/>
      <c r="B66" s="66" t="s">
        <v>964</v>
      </c>
      <c r="C66" s="65">
        <v>0</v>
      </c>
      <c r="D66" s="65">
        <v>0</v>
      </c>
      <c r="E66" s="65">
        <v>0</v>
      </c>
      <c r="F66" s="65">
        <v>0</v>
      </c>
      <c r="G66" s="65">
        <v>0</v>
      </c>
      <c r="H66" s="65">
        <v>0</v>
      </c>
    </row>
    <row r="67" spans="1:8" ht="15.75" thickBot="1" x14ac:dyDescent="0.3">
      <c r="A67" s="66"/>
      <c r="B67" s="66" t="s">
        <v>965</v>
      </c>
      <c r="C67" s="65">
        <f>C24</f>
        <v>0</v>
      </c>
      <c r="D67" s="65">
        <f t="shared" ref="D67:H67" si="8">D24</f>
        <v>4990</v>
      </c>
      <c r="E67" s="65">
        <f t="shared" si="8"/>
        <v>0</v>
      </c>
      <c r="F67" s="65">
        <f t="shared" si="8"/>
        <v>0</v>
      </c>
      <c r="G67" s="65">
        <f t="shared" si="8"/>
        <v>0</v>
      </c>
      <c r="H67" s="65">
        <f t="shared" si="8"/>
        <v>7000</v>
      </c>
    </row>
    <row r="68" spans="1:8" ht="16.5" thickTop="1" thickBot="1" x14ac:dyDescent="0.3">
      <c r="A68" s="66"/>
      <c r="B68" s="98" t="s">
        <v>931</v>
      </c>
      <c r="C68" s="130">
        <f t="shared" ref="C68:H68" si="9">SUM(C63:C67)</f>
        <v>71244</v>
      </c>
      <c r="D68" s="130">
        <f t="shared" si="9"/>
        <v>65065.009999999995</v>
      </c>
      <c r="E68" s="130">
        <f t="shared" si="9"/>
        <v>74200</v>
      </c>
      <c r="F68" s="130">
        <f t="shared" si="9"/>
        <v>30548.490000000005</v>
      </c>
      <c r="G68" s="130">
        <f t="shared" si="9"/>
        <v>74200</v>
      </c>
      <c r="H68" s="130">
        <f t="shared" si="9"/>
        <v>83650</v>
      </c>
    </row>
    <row r="69" spans="1:8" ht="16.5" thickTop="1" thickBot="1" x14ac:dyDescent="0.3">
      <c r="A69" s="66"/>
      <c r="B69" s="85"/>
      <c r="C69" s="100"/>
      <c r="D69" s="100"/>
      <c r="E69" s="100"/>
      <c r="F69" s="100"/>
      <c r="G69" s="104"/>
      <c r="H69" s="104"/>
    </row>
    <row r="70" spans="1:8" ht="16.5" thickTop="1" thickBot="1" x14ac:dyDescent="0.3">
      <c r="A70" s="242" t="s">
        <v>943</v>
      </c>
      <c r="B70" s="243"/>
      <c r="C70" s="243"/>
      <c r="D70" s="243"/>
      <c r="E70" s="243"/>
      <c r="F70" s="243"/>
      <c r="G70" s="243"/>
      <c r="H70" s="244"/>
    </row>
    <row r="71" spans="1:8" ht="15.75" thickTop="1" x14ac:dyDescent="0.25">
      <c r="A71" s="66"/>
      <c r="B71" s="127"/>
      <c r="C71" s="131"/>
      <c r="D71" s="132" t="s">
        <v>867</v>
      </c>
      <c r="E71" s="132" t="s">
        <v>867</v>
      </c>
      <c r="F71" s="132" t="s">
        <v>867</v>
      </c>
      <c r="G71" s="132" t="s">
        <v>944</v>
      </c>
      <c r="H71" s="132" t="s">
        <v>945</v>
      </c>
    </row>
    <row r="72" spans="1:8" ht="15.75" thickBot="1" x14ac:dyDescent="0.3">
      <c r="A72" s="66"/>
      <c r="B72" s="133"/>
      <c r="C72" s="133"/>
      <c r="D72" s="134">
        <v>2022</v>
      </c>
      <c r="E72" s="134">
        <v>2023</v>
      </c>
      <c r="F72" s="134">
        <v>2024</v>
      </c>
      <c r="G72" s="134">
        <v>2025</v>
      </c>
      <c r="H72" s="134">
        <v>2026</v>
      </c>
    </row>
    <row r="73" spans="1:8" ht="15.75" thickTop="1" x14ac:dyDescent="0.25">
      <c r="A73" s="66"/>
      <c r="B73" s="65" t="s">
        <v>966</v>
      </c>
      <c r="C73" s="65"/>
      <c r="D73" s="65"/>
      <c r="E73" s="135"/>
      <c r="F73" s="135"/>
      <c r="G73" s="135"/>
      <c r="H73" s="135"/>
    </row>
    <row r="74" spans="1:8" x14ac:dyDescent="0.25">
      <c r="A74" s="66"/>
      <c r="B74" s="65" t="str">
        <f>'[3]01-10-15'!B18</f>
        <v xml:space="preserve"> ELECTRIC UTILITY SER </v>
      </c>
      <c r="C74" s="65"/>
      <c r="D74" s="65">
        <v>6234</v>
      </c>
      <c r="E74" s="65">
        <v>6234</v>
      </c>
      <c r="F74" s="65">
        <v>6234</v>
      </c>
      <c r="G74" s="65">
        <v>6234</v>
      </c>
      <c r="H74" s="65">
        <v>6234</v>
      </c>
    </row>
    <row r="75" spans="1:8" x14ac:dyDescent="0.25">
      <c r="A75" s="66"/>
      <c r="B75" s="65" t="str">
        <f>'[3]01-10-15'!B19</f>
        <v xml:space="preserve"> CONTRACTUAL SERVICES </v>
      </c>
      <c r="C75" s="65"/>
      <c r="D75" s="65">
        <v>10875</v>
      </c>
      <c r="E75" s="65">
        <v>10875</v>
      </c>
      <c r="F75" s="65">
        <v>10875</v>
      </c>
      <c r="G75" s="65">
        <v>10875</v>
      </c>
      <c r="H75" s="65">
        <v>10875</v>
      </c>
    </row>
    <row r="76" spans="1:8" x14ac:dyDescent="0.25">
      <c r="A76" s="66"/>
      <c r="B76" s="65" t="str">
        <f>'[3]01-10-15'!B20</f>
        <v xml:space="preserve"> SOLID WASTE UTILITY  </v>
      </c>
      <c r="C76" s="66"/>
      <c r="D76" s="65">
        <v>1040</v>
      </c>
      <c r="E76" s="65">
        <v>1040</v>
      </c>
      <c r="F76" s="65">
        <v>1040</v>
      </c>
      <c r="G76" s="65">
        <v>1040</v>
      </c>
      <c r="H76" s="65">
        <v>1040</v>
      </c>
    </row>
    <row r="77" spans="1:8" ht="15.75" thickBot="1" x14ac:dyDescent="0.3">
      <c r="A77" s="66"/>
      <c r="B77" s="65"/>
      <c r="C77" s="65"/>
      <c r="D77" s="65"/>
      <c r="E77" s="65"/>
      <c r="F77" s="65"/>
      <c r="G77" s="65"/>
      <c r="H77" s="65"/>
    </row>
    <row r="78" spans="1:8" ht="16.5" thickTop="1" thickBot="1" x14ac:dyDescent="0.3">
      <c r="A78" s="238" t="s">
        <v>955</v>
      </c>
      <c r="B78" s="239"/>
      <c r="C78" s="239"/>
      <c r="D78" s="239"/>
      <c r="E78" s="239"/>
      <c r="F78" s="239"/>
      <c r="G78" s="239"/>
      <c r="H78" s="240"/>
    </row>
    <row r="79" spans="1:8" ht="15.75" thickTop="1" x14ac:dyDescent="0.25">
      <c r="A79" s="66"/>
      <c r="B79" s="66"/>
      <c r="C79" s="131"/>
      <c r="D79" s="132" t="s">
        <v>867</v>
      </c>
      <c r="E79" s="132" t="s">
        <v>867</v>
      </c>
      <c r="F79" s="132" t="s">
        <v>867</v>
      </c>
      <c r="G79" s="136" t="s">
        <v>944</v>
      </c>
      <c r="H79" s="132" t="s">
        <v>870</v>
      </c>
    </row>
    <row r="80" spans="1:8" ht="15.75" thickBot="1" x14ac:dyDescent="0.3">
      <c r="A80" s="66"/>
      <c r="B80" s="137" t="s">
        <v>956</v>
      </c>
      <c r="C80" s="133"/>
      <c r="D80" s="134">
        <v>2022</v>
      </c>
      <c r="E80" s="134">
        <v>2023</v>
      </c>
      <c r="F80" s="134">
        <v>2024</v>
      </c>
      <c r="G80" s="134">
        <v>2025</v>
      </c>
      <c r="H80" s="134">
        <v>2026</v>
      </c>
    </row>
    <row r="81" spans="1:8" ht="15.75" thickTop="1" x14ac:dyDescent="0.25">
      <c r="A81" s="66"/>
      <c r="B81" s="65" t="s">
        <v>98</v>
      </c>
      <c r="C81" s="65"/>
      <c r="D81" s="65"/>
      <c r="E81" s="65"/>
      <c r="F81" s="65"/>
      <c r="G81" s="135"/>
      <c r="H81" s="135"/>
    </row>
    <row r="82" spans="1:8" ht="15.75" thickBot="1" x14ac:dyDescent="0.3">
      <c r="A82" s="66"/>
      <c r="B82" s="138" t="s">
        <v>967</v>
      </c>
      <c r="C82" s="138"/>
      <c r="D82" s="138">
        <v>0</v>
      </c>
      <c r="E82" s="138">
        <v>0</v>
      </c>
      <c r="F82" s="138">
        <v>0</v>
      </c>
      <c r="G82" s="138">
        <v>0</v>
      </c>
      <c r="H82" s="138">
        <v>0</v>
      </c>
    </row>
    <row r="83" spans="1:8" ht="15.75" thickTop="1" x14ac:dyDescent="0.25">
      <c r="A83" s="66"/>
      <c r="B83" s="65" t="s">
        <v>968</v>
      </c>
      <c r="C83" s="65"/>
      <c r="D83" s="65">
        <f>D82</f>
        <v>0</v>
      </c>
      <c r="E83" s="65">
        <f>E82</f>
        <v>0</v>
      </c>
      <c r="F83" s="65">
        <f>F82</f>
        <v>0</v>
      </c>
      <c r="G83" s="65">
        <f>G82</f>
        <v>0</v>
      </c>
      <c r="H83" s="65">
        <f>H82</f>
        <v>0</v>
      </c>
    </row>
    <row r="84" spans="1:8" x14ac:dyDescent="0.25">
      <c r="A84" s="66"/>
      <c r="B84" s="66"/>
      <c r="C84" s="66"/>
      <c r="D84" s="66"/>
      <c r="E84" s="66"/>
      <c r="F84" s="66"/>
      <c r="G84" s="66"/>
      <c r="H84" s="93"/>
    </row>
  </sheetData>
  <mergeCells count="9">
    <mergeCell ref="A70:H70"/>
    <mergeCell ref="A78:H78"/>
    <mergeCell ref="A35:H35"/>
    <mergeCell ref="A36:H36"/>
    <mergeCell ref="A1:H1"/>
    <mergeCell ref="A2:H2"/>
    <mergeCell ref="A3:H3"/>
    <mergeCell ref="A37:H37"/>
    <mergeCell ref="A59:H59"/>
  </mergeCells>
  <pageMargins left="0.5" right="0.5" top="0.5" bottom="0.5" header="0.3" footer="0.3"/>
  <pageSetup scale="90" orientation="portrait" r:id="rId1"/>
  <rowBreaks count="1" manualBreakCount="1">
    <brk id="34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1"/>
  <sheetViews>
    <sheetView zoomScaleNormal="100" workbookViewId="0">
      <selection activeCell="L31" sqref="L31"/>
    </sheetView>
  </sheetViews>
  <sheetFormatPr defaultRowHeight="15" x14ac:dyDescent="0.25"/>
  <cols>
    <col min="1" max="1" width="14.5703125" customWidth="1"/>
    <col min="2" max="2" width="29.7109375" customWidth="1"/>
    <col min="6" max="6" width="10.42578125" bestFit="1" customWidth="1"/>
  </cols>
  <sheetData>
    <row r="1" spans="1:8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 x14ac:dyDescent="0.25">
      <c r="A2" s="245" t="s">
        <v>871</v>
      </c>
      <c r="B2" s="245"/>
      <c r="C2" s="245"/>
      <c r="D2" s="245"/>
      <c r="E2" s="245"/>
      <c r="F2" s="245"/>
      <c r="G2" s="245"/>
      <c r="H2" s="245"/>
    </row>
    <row r="3" spans="1:8" x14ac:dyDescent="0.25">
      <c r="A3" s="245" t="s">
        <v>45</v>
      </c>
      <c r="B3" s="245"/>
      <c r="C3" s="245"/>
      <c r="D3" s="245"/>
      <c r="E3" s="245"/>
      <c r="F3" s="245"/>
      <c r="G3" s="245"/>
      <c r="H3" s="245"/>
    </row>
    <row r="4" spans="1:8" x14ac:dyDescent="0.25">
      <c r="A4" s="1"/>
      <c r="B4" s="1"/>
      <c r="C4" s="1"/>
      <c r="D4" s="1"/>
      <c r="E4" s="1"/>
      <c r="F4" s="1"/>
      <c r="G4" s="1"/>
    </row>
    <row r="5" spans="1:8" x14ac:dyDescent="0.25">
      <c r="A5" s="1" t="s">
        <v>30</v>
      </c>
      <c r="B5" s="1" t="s">
        <v>31</v>
      </c>
      <c r="C5" s="75" t="s">
        <v>865</v>
      </c>
      <c r="D5" s="82" t="s">
        <v>865</v>
      </c>
      <c r="E5" s="82" t="s">
        <v>868</v>
      </c>
      <c r="F5" s="82" t="s">
        <v>868</v>
      </c>
      <c r="G5" s="82" t="s">
        <v>868</v>
      </c>
      <c r="H5" s="75" t="s">
        <v>111</v>
      </c>
    </row>
    <row r="6" spans="1:8" x14ac:dyDescent="0.25">
      <c r="A6" s="1" t="s">
        <v>32</v>
      </c>
      <c r="B6" s="1"/>
      <c r="C6" s="75" t="s">
        <v>866</v>
      </c>
      <c r="D6" s="82" t="s">
        <v>867</v>
      </c>
      <c r="E6" s="82" t="s">
        <v>869</v>
      </c>
      <c r="F6" s="82" t="s">
        <v>867</v>
      </c>
      <c r="G6" s="82" t="s">
        <v>866</v>
      </c>
      <c r="H6" s="1" t="s">
        <v>870</v>
      </c>
    </row>
    <row r="7" spans="1:8" ht="15.75" thickBot="1" x14ac:dyDescent="0.3">
      <c r="A7" s="68" t="s">
        <v>2</v>
      </c>
      <c r="B7" s="68"/>
      <c r="C7" s="76" t="s">
        <v>3</v>
      </c>
      <c r="D7" s="88"/>
      <c r="E7" s="88" t="s">
        <v>77</v>
      </c>
      <c r="F7" s="88" t="s">
        <v>872</v>
      </c>
      <c r="G7" s="88" t="s">
        <v>77</v>
      </c>
      <c r="H7" s="76" t="s">
        <v>77</v>
      </c>
    </row>
    <row r="8" spans="1:8" x14ac:dyDescent="0.25">
      <c r="A8" s="2" t="s">
        <v>404</v>
      </c>
      <c r="B8" s="2" t="s">
        <v>405</v>
      </c>
      <c r="C8" s="5">
        <v>5000</v>
      </c>
      <c r="D8" s="59">
        <v>5000</v>
      </c>
      <c r="E8" s="59">
        <v>5000</v>
      </c>
      <c r="F8" s="59">
        <v>2500</v>
      </c>
      <c r="G8" s="59">
        <v>5000</v>
      </c>
      <c r="H8" s="59">
        <v>5000</v>
      </c>
    </row>
    <row r="9" spans="1:8" x14ac:dyDescent="0.25">
      <c r="A9" s="2" t="s">
        <v>406</v>
      </c>
      <c r="B9" s="2" t="s">
        <v>407</v>
      </c>
      <c r="C9" s="5">
        <v>5000</v>
      </c>
      <c r="D9" s="59">
        <v>5000</v>
      </c>
      <c r="E9" s="59">
        <v>5000</v>
      </c>
      <c r="F9" s="59">
        <v>2500</v>
      </c>
      <c r="G9" s="59">
        <v>5000</v>
      </c>
      <c r="H9" s="59">
        <v>5000</v>
      </c>
    </row>
    <row r="10" spans="1:8" x14ac:dyDescent="0.25">
      <c r="A10" s="2" t="s">
        <v>408</v>
      </c>
      <c r="B10" s="2" t="s">
        <v>409</v>
      </c>
      <c r="C10" s="61">
        <v>7000</v>
      </c>
      <c r="D10" s="5">
        <v>7000</v>
      </c>
      <c r="E10" s="5">
        <v>7000</v>
      </c>
      <c r="F10" s="5">
        <v>3500</v>
      </c>
      <c r="G10" s="59">
        <v>7000</v>
      </c>
      <c r="H10" s="61">
        <v>15000</v>
      </c>
    </row>
    <row r="11" spans="1:8" x14ac:dyDescent="0.25">
      <c r="A11" s="2" t="s">
        <v>410</v>
      </c>
      <c r="B11" s="2" t="s">
        <v>411</v>
      </c>
      <c r="C11" s="5">
        <v>5000</v>
      </c>
      <c r="D11" s="5">
        <v>5000</v>
      </c>
      <c r="E11" s="5">
        <v>5000</v>
      </c>
      <c r="F11" s="5">
        <v>2500</v>
      </c>
      <c r="G11" s="59">
        <v>5000</v>
      </c>
      <c r="H11" s="61">
        <v>5000</v>
      </c>
    </row>
    <row r="12" spans="1:8" x14ac:dyDescent="0.25">
      <c r="A12" s="2" t="s">
        <v>412</v>
      </c>
      <c r="B12" s="2" t="s">
        <v>969</v>
      </c>
      <c r="C12" s="5">
        <v>5000</v>
      </c>
      <c r="D12" s="5">
        <v>5000</v>
      </c>
      <c r="E12" s="5">
        <v>5000</v>
      </c>
      <c r="F12" s="5">
        <v>2500</v>
      </c>
      <c r="G12" s="59">
        <v>5000</v>
      </c>
      <c r="H12" s="61">
        <v>5000</v>
      </c>
    </row>
    <row r="13" spans="1:8" x14ac:dyDescent="0.25">
      <c r="A13" s="2" t="s">
        <v>413</v>
      </c>
      <c r="B13" s="2" t="s">
        <v>414</v>
      </c>
      <c r="C13" s="5">
        <v>12450</v>
      </c>
      <c r="D13" s="5">
        <v>12450</v>
      </c>
      <c r="E13" s="5">
        <v>12450</v>
      </c>
      <c r="F13" s="5">
        <v>0</v>
      </c>
      <c r="G13" s="59">
        <v>12450</v>
      </c>
      <c r="H13" s="61">
        <v>12450</v>
      </c>
    </row>
    <row r="14" spans="1:8" x14ac:dyDescent="0.25">
      <c r="A14" s="2" t="s">
        <v>415</v>
      </c>
      <c r="B14" s="2" t="s">
        <v>416</v>
      </c>
      <c r="C14" s="61">
        <v>120000</v>
      </c>
      <c r="D14" s="59">
        <v>92600</v>
      </c>
      <c r="E14" s="59">
        <v>120000</v>
      </c>
      <c r="F14" s="59">
        <v>27000</v>
      </c>
      <c r="G14" s="59">
        <v>120000</v>
      </c>
      <c r="H14" s="61">
        <v>120000</v>
      </c>
    </row>
    <row r="15" spans="1:8" ht="15.75" thickBot="1" x14ac:dyDescent="0.3">
      <c r="A15" s="11"/>
      <c r="B15" s="11" t="s">
        <v>99</v>
      </c>
      <c r="C15" s="12">
        <f>SUM(C8:C14)</f>
        <v>159450</v>
      </c>
      <c r="D15" s="12">
        <f t="shared" ref="D15:H15" si="0">SUM(D8:D14)</f>
        <v>132050</v>
      </c>
      <c r="E15" s="12">
        <f t="shared" si="0"/>
        <v>159450</v>
      </c>
      <c r="F15" s="12">
        <f t="shared" si="0"/>
        <v>40500</v>
      </c>
      <c r="G15" s="12">
        <f>SUM(G8:G14)</f>
        <v>159450</v>
      </c>
      <c r="H15" s="12">
        <f t="shared" si="0"/>
        <v>167450</v>
      </c>
    </row>
    <row r="16" spans="1:8" ht="16.5" thickTop="1" thickBot="1" x14ac:dyDescent="0.3">
      <c r="A16" s="4"/>
      <c r="B16" s="4" t="s">
        <v>82</v>
      </c>
      <c r="C16" s="6">
        <f>SUM(C15)</f>
        <v>159450</v>
      </c>
      <c r="D16" s="6">
        <f t="shared" ref="D16:H16" si="1">SUM(D15)</f>
        <v>132050</v>
      </c>
      <c r="E16" s="6">
        <f t="shared" si="1"/>
        <v>159450</v>
      </c>
      <c r="F16" s="6">
        <f t="shared" si="1"/>
        <v>40500</v>
      </c>
      <c r="G16" s="6">
        <f>SUM(G15)</f>
        <v>159450</v>
      </c>
      <c r="H16" s="6">
        <f t="shared" si="1"/>
        <v>167450</v>
      </c>
    </row>
    <row r="17" spans="1:8" ht="15.75" thickTop="1" x14ac:dyDescent="0.25"/>
    <row r="22" spans="1:8" x14ac:dyDescent="0.25">
      <c r="A22" s="66"/>
      <c r="B22" s="66"/>
      <c r="C22" s="92"/>
      <c r="D22" s="92"/>
      <c r="E22" s="92"/>
      <c r="F22" s="92"/>
      <c r="G22" s="93"/>
      <c r="H22" s="93"/>
    </row>
    <row r="23" spans="1:8" x14ac:dyDescent="0.25">
      <c r="A23" s="66"/>
      <c r="B23" s="66"/>
      <c r="C23" s="92"/>
      <c r="D23" s="92"/>
      <c r="E23" s="92"/>
      <c r="F23" s="92"/>
      <c r="G23" s="93"/>
      <c r="H23" s="93"/>
    </row>
    <row r="24" spans="1:8" x14ac:dyDescent="0.25">
      <c r="A24" s="66"/>
      <c r="B24" s="66"/>
      <c r="C24" s="92"/>
      <c r="D24" s="92"/>
      <c r="E24" s="92"/>
      <c r="F24" s="92"/>
      <c r="G24" s="93"/>
      <c r="H24" s="93"/>
    </row>
    <row r="25" spans="1:8" x14ac:dyDescent="0.25">
      <c r="A25" s="66"/>
      <c r="B25" s="66"/>
      <c r="C25" s="92"/>
      <c r="D25" s="92"/>
      <c r="E25" s="92"/>
      <c r="F25" s="92"/>
      <c r="G25" s="93"/>
      <c r="H25" s="93"/>
    </row>
    <row r="26" spans="1:8" x14ac:dyDescent="0.25">
      <c r="A26" s="66"/>
      <c r="B26" s="66"/>
      <c r="C26" s="92"/>
      <c r="D26" s="92"/>
      <c r="E26" s="92"/>
      <c r="F26" s="92"/>
      <c r="G26" s="93"/>
      <c r="H26" s="93"/>
    </row>
    <row r="27" spans="1:8" x14ac:dyDescent="0.25">
      <c r="A27" s="66"/>
      <c r="B27" s="66"/>
      <c r="C27" s="92"/>
      <c r="D27" s="92"/>
      <c r="E27" s="92"/>
      <c r="F27" s="92"/>
      <c r="G27" s="93"/>
      <c r="H27" s="93"/>
    </row>
    <row r="28" spans="1:8" x14ac:dyDescent="0.25">
      <c r="A28" s="66"/>
      <c r="B28" s="66"/>
      <c r="C28" s="92"/>
      <c r="D28" s="92"/>
      <c r="E28" s="92"/>
      <c r="F28" s="92"/>
      <c r="G28" s="93"/>
      <c r="H28" s="93"/>
    </row>
    <row r="29" spans="1:8" x14ac:dyDescent="0.25">
      <c r="A29" s="66"/>
      <c r="B29" s="66"/>
      <c r="C29" s="92"/>
      <c r="D29" s="92"/>
      <c r="E29" s="92"/>
      <c r="F29" s="92"/>
      <c r="G29" s="93"/>
      <c r="H29" s="93"/>
    </row>
    <row r="30" spans="1:8" x14ac:dyDescent="0.25">
      <c r="A30" s="66"/>
      <c r="B30" s="66"/>
      <c r="C30" s="92"/>
      <c r="D30" s="92"/>
      <c r="E30" s="92"/>
      <c r="F30" s="92"/>
      <c r="G30" s="93"/>
      <c r="H30" s="93"/>
    </row>
    <row r="31" spans="1:8" x14ac:dyDescent="0.25">
      <c r="A31" s="66"/>
      <c r="B31" s="66"/>
      <c r="C31" s="92"/>
      <c r="D31" s="92"/>
      <c r="E31" s="92"/>
      <c r="F31" s="92"/>
      <c r="G31" s="93"/>
      <c r="H31" s="93"/>
    </row>
    <row r="32" spans="1:8" x14ac:dyDescent="0.25">
      <c r="A32" s="66"/>
      <c r="B32" s="66"/>
      <c r="C32" s="92"/>
      <c r="D32" s="92"/>
      <c r="E32" s="92"/>
      <c r="F32" s="92"/>
      <c r="G32" s="93"/>
      <c r="H32" s="93"/>
    </row>
    <row r="33" spans="1:8" x14ac:dyDescent="0.25">
      <c r="A33" s="66"/>
      <c r="B33" s="66"/>
      <c r="C33" s="92"/>
      <c r="D33" s="92"/>
      <c r="E33" s="92"/>
      <c r="F33" s="92"/>
      <c r="G33" s="93"/>
      <c r="H33" s="93"/>
    </row>
    <row r="34" spans="1:8" x14ac:dyDescent="0.25">
      <c r="A34" s="66"/>
      <c r="B34" s="66"/>
      <c r="C34" s="92"/>
      <c r="D34" s="92"/>
      <c r="E34" s="92"/>
      <c r="F34" s="92"/>
      <c r="G34" s="93"/>
      <c r="H34" s="93"/>
    </row>
    <row r="35" spans="1:8" x14ac:dyDescent="0.25">
      <c r="A35" s="66"/>
      <c r="B35" s="66"/>
      <c r="C35" s="92"/>
      <c r="D35" s="92"/>
      <c r="E35" s="92"/>
      <c r="F35" s="92"/>
      <c r="G35" s="93"/>
      <c r="H35" s="93"/>
    </row>
    <row r="36" spans="1:8" x14ac:dyDescent="0.25">
      <c r="A36" s="66"/>
      <c r="B36" s="66"/>
      <c r="C36" s="92"/>
      <c r="D36" s="92"/>
      <c r="E36" s="92"/>
      <c r="F36" s="92"/>
      <c r="G36" s="93"/>
      <c r="H36" s="93"/>
    </row>
    <row r="37" spans="1:8" x14ac:dyDescent="0.25">
      <c r="A37" s="66"/>
      <c r="B37" s="66"/>
      <c r="C37" s="92"/>
      <c r="D37" s="92"/>
      <c r="E37" s="92"/>
      <c r="F37" s="92"/>
      <c r="G37" s="93"/>
      <c r="H37" s="93"/>
    </row>
    <row r="38" spans="1:8" x14ac:dyDescent="0.25">
      <c r="A38" s="66"/>
      <c r="B38" s="66"/>
      <c r="C38" s="92"/>
      <c r="D38" s="92"/>
      <c r="E38" s="92"/>
      <c r="F38" s="92"/>
      <c r="G38" s="93"/>
      <c r="H38" s="93"/>
    </row>
    <row r="39" spans="1:8" x14ac:dyDescent="0.25">
      <c r="A39" s="66"/>
      <c r="B39" s="66"/>
      <c r="C39" s="92"/>
      <c r="D39" s="92"/>
      <c r="E39" s="92"/>
      <c r="F39" s="92"/>
      <c r="G39" s="93"/>
      <c r="H39" s="93"/>
    </row>
    <row r="40" spans="1:8" x14ac:dyDescent="0.25">
      <c r="A40" s="66"/>
      <c r="B40" s="66"/>
      <c r="C40" s="92"/>
      <c r="D40" s="92"/>
      <c r="E40" s="92"/>
      <c r="F40" s="92"/>
      <c r="G40" s="93"/>
      <c r="H40" s="93"/>
    </row>
    <row r="41" spans="1:8" x14ac:dyDescent="0.25">
      <c r="A41" s="66"/>
      <c r="B41" s="66"/>
      <c r="C41" s="92"/>
      <c r="D41" s="92"/>
      <c r="E41" s="92"/>
      <c r="F41" s="92"/>
      <c r="G41" s="93"/>
      <c r="H41" s="93"/>
    </row>
  </sheetData>
  <mergeCells count="3">
    <mergeCell ref="A1:H1"/>
    <mergeCell ref="A2:H2"/>
    <mergeCell ref="A3:H3"/>
  </mergeCells>
  <pageMargins left="0.5" right="0.5" top="0.5" bottom="0.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96"/>
  <sheetViews>
    <sheetView topLeftCell="A7" zoomScaleNormal="100" workbookViewId="0">
      <selection activeCell="J42" sqref="J42"/>
    </sheetView>
  </sheetViews>
  <sheetFormatPr defaultRowHeight="15" x14ac:dyDescent="0.25"/>
  <cols>
    <col min="1" max="1" width="13.28515625" customWidth="1"/>
    <col min="2" max="2" width="27.5703125" customWidth="1"/>
    <col min="3" max="3" width="9.140625" bestFit="1" customWidth="1"/>
    <col min="4" max="4" width="9.28515625" customWidth="1"/>
    <col min="6" max="6" width="10.42578125" bestFit="1" customWidth="1"/>
    <col min="7" max="7" width="9.7109375" bestFit="1" customWidth="1"/>
    <col min="8" max="8" width="10.28515625" bestFit="1" customWidth="1"/>
  </cols>
  <sheetData>
    <row r="1" spans="1:15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15" x14ac:dyDescent="0.25">
      <c r="A2" s="245" t="s">
        <v>871</v>
      </c>
      <c r="B2" s="245"/>
      <c r="C2" s="245"/>
      <c r="D2" s="245"/>
      <c r="E2" s="245"/>
      <c r="F2" s="245"/>
      <c r="G2" s="245"/>
      <c r="H2" s="245"/>
    </row>
    <row r="3" spans="1:15" x14ac:dyDescent="0.25">
      <c r="A3" s="245" t="s">
        <v>51</v>
      </c>
      <c r="B3" s="245"/>
      <c r="C3" s="245"/>
      <c r="D3" s="245"/>
      <c r="E3" s="245"/>
      <c r="F3" s="245"/>
      <c r="G3" s="245"/>
      <c r="H3" s="245"/>
    </row>
    <row r="4" spans="1:15" x14ac:dyDescent="0.25">
      <c r="A4" s="23"/>
      <c r="B4" s="23"/>
      <c r="C4" s="23"/>
      <c r="D4" s="23"/>
      <c r="E4" s="23"/>
      <c r="F4" s="23"/>
      <c r="G4" s="23"/>
      <c r="H4" s="2"/>
    </row>
    <row r="5" spans="1:15" x14ac:dyDescent="0.25">
      <c r="A5" s="23" t="s">
        <v>30</v>
      </c>
      <c r="B5" s="23" t="s">
        <v>31</v>
      </c>
      <c r="C5" s="75" t="s">
        <v>865</v>
      </c>
      <c r="D5" s="82" t="s">
        <v>865</v>
      </c>
      <c r="E5" s="82" t="s">
        <v>868</v>
      </c>
      <c r="F5" s="82" t="s">
        <v>868</v>
      </c>
      <c r="G5" s="82" t="s">
        <v>868</v>
      </c>
      <c r="H5" s="75" t="s">
        <v>111</v>
      </c>
    </row>
    <row r="6" spans="1:15" x14ac:dyDescent="0.25">
      <c r="A6" s="23" t="s">
        <v>32</v>
      </c>
      <c r="B6" s="23"/>
      <c r="C6" s="75" t="s">
        <v>866</v>
      </c>
      <c r="D6" s="82" t="s">
        <v>867</v>
      </c>
      <c r="E6" s="82" t="s">
        <v>869</v>
      </c>
      <c r="F6" s="82" t="s">
        <v>867</v>
      </c>
      <c r="G6" s="82" t="s">
        <v>866</v>
      </c>
      <c r="H6" s="1" t="s">
        <v>870</v>
      </c>
    </row>
    <row r="7" spans="1:15" ht="15.75" thickBot="1" x14ac:dyDescent="0.3">
      <c r="A7" s="23" t="s">
        <v>2</v>
      </c>
      <c r="B7" s="23"/>
      <c r="C7" s="76" t="s">
        <v>3</v>
      </c>
      <c r="D7" s="88"/>
      <c r="E7" s="88" t="s">
        <v>77</v>
      </c>
      <c r="F7" s="88" t="s">
        <v>872</v>
      </c>
      <c r="G7" s="88" t="s">
        <v>77</v>
      </c>
      <c r="H7" s="76" t="s">
        <v>77</v>
      </c>
    </row>
    <row r="8" spans="1:15" ht="15.75" thickTop="1" x14ac:dyDescent="0.25">
      <c r="A8" s="3" t="s">
        <v>526</v>
      </c>
      <c r="B8" s="3" t="s">
        <v>283</v>
      </c>
      <c r="C8" s="56">
        <v>338681</v>
      </c>
      <c r="D8" s="8">
        <v>340022.17</v>
      </c>
      <c r="E8" s="8">
        <v>353154</v>
      </c>
      <c r="F8" s="8">
        <v>167265.15</v>
      </c>
      <c r="G8" s="8">
        <v>350029</v>
      </c>
      <c r="H8" s="56">
        <v>392366</v>
      </c>
      <c r="O8" s="13"/>
    </row>
    <row r="9" spans="1:15" s="51" customFormat="1" x14ac:dyDescent="0.25">
      <c r="A9" s="26" t="s">
        <v>527</v>
      </c>
      <c r="B9" s="26" t="s">
        <v>284</v>
      </c>
      <c r="C9" s="18">
        <v>650</v>
      </c>
      <c r="D9" s="18">
        <v>1075.75</v>
      </c>
      <c r="E9" s="18">
        <v>650</v>
      </c>
      <c r="F9" s="18">
        <v>1364.73</v>
      </c>
      <c r="G9" s="18">
        <v>2400</v>
      </c>
      <c r="H9" s="18">
        <v>2000</v>
      </c>
    </row>
    <row r="10" spans="1:15" s="57" customFormat="1" x14ac:dyDescent="0.25">
      <c r="A10" s="26" t="s">
        <v>528</v>
      </c>
      <c r="B10" s="26" t="s">
        <v>436</v>
      </c>
      <c r="C10" s="18">
        <v>0</v>
      </c>
      <c r="D10" s="18">
        <v>0</v>
      </c>
      <c r="E10" s="18">
        <v>0</v>
      </c>
      <c r="F10" s="18">
        <v>0</v>
      </c>
      <c r="G10" s="18">
        <v>224</v>
      </c>
      <c r="H10" s="18">
        <v>0</v>
      </c>
    </row>
    <row r="11" spans="1:15" x14ac:dyDescent="0.25">
      <c r="A11" s="52" t="s">
        <v>534</v>
      </c>
      <c r="B11" s="52" t="s">
        <v>290</v>
      </c>
      <c r="C11" s="59">
        <v>2526</v>
      </c>
      <c r="D11" s="59">
        <v>2380.62</v>
      </c>
      <c r="E11" s="59">
        <v>2720</v>
      </c>
      <c r="F11" s="59">
        <v>1680.42</v>
      </c>
      <c r="G11" s="59">
        <v>3487</v>
      </c>
      <c r="H11" s="59">
        <v>3980</v>
      </c>
    </row>
    <row r="12" spans="1:15" x14ac:dyDescent="0.25">
      <c r="A12" s="2" t="s">
        <v>529</v>
      </c>
      <c r="B12" s="2" t="s">
        <v>285</v>
      </c>
      <c r="C12" s="18">
        <v>1740</v>
      </c>
      <c r="D12" s="59">
        <v>1740</v>
      </c>
      <c r="E12" s="5">
        <v>1980</v>
      </c>
      <c r="F12" s="5">
        <v>1980</v>
      </c>
      <c r="G12" s="5">
        <v>1980</v>
      </c>
      <c r="H12" s="18">
        <v>2220</v>
      </c>
    </row>
    <row r="13" spans="1:15" x14ac:dyDescent="0.25">
      <c r="A13" s="2" t="s">
        <v>530</v>
      </c>
      <c r="B13" s="2" t="s">
        <v>286</v>
      </c>
      <c r="C13" s="59">
        <v>45496</v>
      </c>
      <c r="D13" s="5">
        <v>45732.3</v>
      </c>
      <c r="E13" s="59">
        <v>48369</v>
      </c>
      <c r="F13" s="59">
        <v>23158.2</v>
      </c>
      <c r="G13" s="59">
        <v>48234</v>
      </c>
      <c r="H13" s="59">
        <v>54159</v>
      </c>
    </row>
    <row r="14" spans="1:15" x14ac:dyDescent="0.25">
      <c r="A14" s="2" t="s">
        <v>531</v>
      </c>
      <c r="B14" s="2" t="s">
        <v>287</v>
      </c>
      <c r="C14" s="59">
        <v>25905</v>
      </c>
      <c r="D14" s="5">
        <v>25511.47</v>
      </c>
      <c r="E14" s="59">
        <v>26962</v>
      </c>
      <c r="F14" s="59">
        <v>12669.73</v>
      </c>
      <c r="G14" s="59">
        <v>26753</v>
      </c>
      <c r="H14" s="59">
        <v>30873</v>
      </c>
    </row>
    <row r="15" spans="1:15" s="51" customFormat="1" x14ac:dyDescent="0.25">
      <c r="A15" s="52" t="s">
        <v>533</v>
      </c>
      <c r="B15" s="52" t="s">
        <v>289</v>
      </c>
      <c r="C15" s="59">
        <v>694</v>
      </c>
      <c r="D15" s="59">
        <v>692.71</v>
      </c>
      <c r="E15" s="59">
        <v>542</v>
      </c>
      <c r="F15" s="59">
        <v>757.59</v>
      </c>
      <c r="G15" s="59">
        <v>1038</v>
      </c>
      <c r="H15" s="59">
        <v>404</v>
      </c>
    </row>
    <row r="16" spans="1:15" x14ac:dyDescent="0.25">
      <c r="A16" s="2" t="s">
        <v>532</v>
      </c>
      <c r="B16" s="2" t="s">
        <v>288</v>
      </c>
      <c r="C16" s="59">
        <v>31890</v>
      </c>
      <c r="D16" s="59">
        <v>31654.91</v>
      </c>
      <c r="E16" s="59">
        <v>35603</v>
      </c>
      <c r="F16" s="59">
        <v>29699.57</v>
      </c>
      <c r="G16" s="59">
        <v>35603</v>
      </c>
      <c r="H16" s="59">
        <v>45437</v>
      </c>
    </row>
    <row r="17" spans="1:8" x14ac:dyDescent="0.25">
      <c r="A17" s="2" t="s">
        <v>546</v>
      </c>
      <c r="B17" s="2" t="s">
        <v>320</v>
      </c>
      <c r="C17" s="30">
        <v>3008</v>
      </c>
      <c r="D17" s="59">
        <v>3016.04</v>
      </c>
      <c r="E17" s="59">
        <v>3000</v>
      </c>
      <c r="F17" s="59">
        <v>1434.17</v>
      </c>
      <c r="G17" s="59">
        <v>3000</v>
      </c>
      <c r="H17" s="59">
        <v>3000</v>
      </c>
    </row>
    <row r="18" spans="1:8" x14ac:dyDescent="0.25">
      <c r="A18" s="9"/>
      <c r="B18" s="9" t="s">
        <v>89</v>
      </c>
      <c r="C18" s="10">
        <f>SUM(C8:C17)</f>
        <v>450590</v>
      </c>
      <c r="D18" s="10">
        <f t="shared" ref="D18:H18" si="0">SUM(D8:D17)</f>
        <v>451825.96999999991</v>
      </c>
      <c r="E18" s="10">
        <f t="shared" si="0"/>
        <v>472980</v>
      </c>
      <c r="F18" s="10">
        <f t="shared" si="0"/>
        <v>240009.56000000006</v>
      </c>
      <c r="G18" s="10">
        <f>SUM(G8:G17)</f>
        <v>472748</v>
      </c>
      <c r="H18" s="10">
        <f t="shared" si="0"/>
        <v>534439</v>
      </c>
    </row>
    <row r="19" spans="1:8" x14ac:dyDescent="0.25">
      <c r="A19" s="2" t="s">
        <v>535</v>
      </c>
      <c r="B19" s="2" t="s">
        <v>292</v>
      </c>
      <c r="C19" s="30">
        <v>5000</v>
      </c>
      <c r="D19" s="59">
        <v>7813.71</v>
      </c>
      <c r="E19" s="59">
        <v>5200</v>
      </c>
      <c r="F19" s="59">
        <v>3382.54</v>
      </c>
      <c r="G19" s="59">
        <v>5200</v>
      </c>
      <c r="H19" s="59">
        <v>5200</v>
      </c>
    </row>
    <row r="20" spans="1:8" x14ac:dyDescent="0.25">
      <c r="A20" s="2" t="s">
        <v>536</v>
      </c>
      <c r="B20" s="2" t="s">
        <v>294</v>
      </c>
      <c r="C20" s="30">
        <v>3300</v>
      </c>
      <c r="D20" s="59">
        <v>3457.33</v>
      </c>
      <c r="E20" s="59">
        <v>3300</v>
      </c>
      <c r="F20" s="59">
        <v>1659.55</v>
      </c>
      <c r="G20" s="59">
        <v>3300</v>
      </c>
      <c r="H20" s="59">
        <v>3300</v>
      </c>
    </row>
    <row r="21" spans="1:8" x14ac:dyDescent="0.25">
      <c r="A21" s="2" t="s">
        <v>537</v>
      </c>
      <c r="B21" s="2" t="s">
        <v>538</v>
      </c>
      <c r="C21" s="30">
        <v>1000</v>
      </c>
      <c r="D21" s="59">
        <v>610.20000000000005</v>
      </c>
      <c r="E21" s="59">
        <v>1000</v>
      </c>
      <c r="F21" s="59">
        <v>0</v>
      </c>
      <c r="G21" s="59">
        <v>1000</v>
      </c>
      <c r="H21" s="59">
        <v>1000</v>
      </c>
    </row>
    <row r="22" spans="1:8" x14ac:dyDescent="0.25">
      <c r="A22" s="2" t="s">
        <v>539</v>
      </c>
      <c r="B22" s="2" t="s">
        <v>300</v>
      </c>
      <c r="C22" s="30">
        <v>600</v>
      </c>
      <c r="D22" s="59">
        <v>621.87</v>
      </c>
      <c r="E22" s="59">
        <v>400</v>
      </c>
      <c r="F22" s="59">
        <v>261.10000000000002</v>
      </c>
      <c r="G22" s="59">
        <v>400</v>
      </c>
      <c r="H22" s="59">
        <v>400</v>
      </c>
    </row>
    <row r="23" spans="1:8" x14ac:dyDescent="0.25">
      <c r="A23" s="9"/>
      <c r="B23" s="9" t="s">
        <v>88</v>
      </c>
      <c r="C23" s="10">
        <f>SUM(C19:C22)</f>
        <v>9900</v>
      </c>
      <c r="D23" s="10">
        <f t="shared" ref="D23:H23" si="1">SUM(D19:D22)</f>
        <v>12503.110000000002</v>
      </c>
      <c r="E23" s="10">
        <f t="shared" si="1"/>
        <v>9900</v>
      </c>
      <c r="F23" s="10">
        <f t="shared" si="1"/>
        <v>5303.1900000000005</v>
      </c>
      <c r="G23" s="10">
        <f>SUM(G19:G22)</f>
        <v>9900</v>
      </c>
      <c r="H23" s="10">
        <f t="shared" si="1"/>
        <v>9900</v>
      </c>
    </row>
    <row r="24" spans="1:8" x14ac:dyDescent="0.25">
      <c r="A24" s="54" t="s">
        <v>549</v>
      </c>
      <c r="B24" s="54" t="s">
        <v>340</v>
      </c>
      <c r="C24" s="30">
        <v>15000</v>
      </c>
      <c r="D24" s="59">
        <v>15000</v>
      </c>
      <c r="E24" s="59">
        <v>15000</v>
      </c>
      <c r="F24" s="59">
        <v>15000</v>
      </c>
      <c r="G24" s="59">
        <v>15000</v>
      </c>
      <c r="H24" s="59">
        <v>0</v>
      </c>
    </row>
    <row r="25" spans="1:8" x14ac:dyDescent="0.25">
      <c r="A25" s="9"/>
      <c r="B25" s="9" t="s">
        <v>87</v>
      </c>
      <c r="C25" s="10">
        <f>C24</f>
        <v>15000</v>
      </c>
      <c r="D25" s="10">
        <f t="shared" ref="D25:H25" si="2">D24</f>
        <v>15000</v>
      </c>
      <c r="E25" s="10">
        <f t="shared" si="2"/>
        <v>15000</v>
      </c>
      <c r="F25" s="10">
        <f t="shared" si="2"/>
        <v>15000</v>
      </c>
      <c r="G25" s="10">
        <f>G24</f>
        <v>15000</v>
      </c>
      <c r="H25" s="10">
        <f t="shared" si="2"/>
        <v>0</v>
      </c>
    </row>
    <row r="26" spans="1:8" x14ac:dyDescent="0.25">
      <c r="A26" s="2" t="s">
        <v>540</v>
      </c>
      <c r="B26" s="2" t="s">
        <v>312</v>
      </c>
      <c r="C26" s="50">
        <v>800</v>
      </c>
      <c r="D26" s="50">
        <v>354.14</v>
      </c>
      <c r="E26" s="50">
        <v>700</v>
      </c>
      <c r="F26" s="50">
        <v>0</v>
      </c>
      <c r="G26" s="50">
        <v>700</v>
      </c>
      <c r="H26" s="50">
        <v>700</v>
      </c>
    </row>
    <row r="27" spans="1:8" x14ac:dyDescent="0.25">
      <c r="A27" s="2" t="s">
        <v>541</v>
      </c>
      <c r="B27" s="2" t="s">
        <v>313</v>
      </c>
      <c r="C27" s="50">
        <v>1750</v>
      </c>
      <c r="D27" s="50">
        <v>2615.1999999999998</v>
      </c>
      <c r="E27" s="50">
        <v>1750</v>
      </c>
      <c r="F27" s="50">
        <v>357</v>
      </c>
      <c r="G27" s="50">
        <v>1982</v>
      </c>
      <c r="H27" s="50">
        <v>1750</v>
      </c>
    </row>
    <row r="28" spans="1:8" x14ac:dyDescent="0.25">
      <c r="A28" s="2" t="s">
        <v>542</v>
      </c>
      <c r="B28" s="2" t="s">
        <v>314</v>
      </c>
      <c r="C28" s="30">
        <v>250</v>
      </c>
      <c r="D28" s="59">
        <v>220.84</v>
      </c>
      <c r="E28" s="59">
        <v>250</v>
      </c>
      <c r="F28" s="59">
        <v>139.97999999999999</v>
      </c>
      <c r="G28" s="59">
        <v>250</v>
      </c>
      <c r="H28" s="59">
        <v>250</v>
      </c>
    </row>
    <row r="29" spans="1:8" x14ac:dyDescent="0.25">
      <c r="A29" s="2" t="s">
        <v>543</v>
      </c>
      <c r="B29" s="2" t="s">
        <v>315</v>
      </c>
      <c r="C29" s="30">
        <v>6500</v>
      </c>
      <c r="D29" s="59">
        <v>1462.75</v>
      </c>
      <c r="E29" s="59">
        <v>7000</v>
      </c>
      <c r="F29" s="59">
        <v>897.5</v>
      </c>
      <c r="G29" s="59">
        <v>7000</v>
      </c>
      <c r="H29" s="59">
        <v>7000</v>
      </c>
    </row>
    <row r="30" spans="1:8" x14ac:dyDescent="0.25">
      <c r="A30" s="2" t="s">
        <v>544</v>
      </c>
      <c r="B30" s="2" t="s">
        <v>317</v>
      </c>
      <c r="C30" s="30">
        <v>6500</v>
      </c>
      <c r="D30" s="59">
        <v>3186.04</v>
      </c>
      <c r="E30" s="59">
        <v>7000</v>
      </c>
      <c r="F30" s="59">
        <v>3489.77</v>
      </c>
      <c r="G30" s="5">
        <v>7000</v>
      </c>
      <c r="H30" s="59">
        <v>7000</v>
      </c>
    </row>
    <row r="31" spans="1:8" x14ac:dyDescent="0.25">
      <c r="A31" s="2" t="s">
        <v>545</v>
      </c>
      <c r="B31" s="2" t="s">
        <v>318</v>
      </c>
      <c r="C31" s="30">
        <v>175000</v>
      </c>
      <c r="D31" s="59">
        <v>174447.63</v>
      </c>
      <c r="E31" s="59">
        <v>175000</v>
      </c>
      <c r="F31" s="59">
        <v>89233.42</v>
      </c>
      <c r="G31" s="59">
        <v>175000</v>
      </c>
      <c r="H31" s="59">
        <v>175000</v>
      </c>
    </row>
    <row r="32" spans="1:8" x14ac:dyDescent="0.25">
      <c r="A32" s="2" t="s">
        <v>548</v>
      </c>
      <c r="B32" s="2" t="s">
        <v>298</v>
      </c>
      <c r="C32" s="30">
        <v>2600</v>
      </c>
      <c r="D32" s="59">
        <v>2448</v>
      </c>
      <c r="E32" s="59">
        <v>2600</v>
      </c>
      <c r="F32" s="59">
        <v>1020</v>
      </c>
      <c r="G32" s="59">
        <v>2600</v>
      </c>
      <c r="H32" s="59">
        <v>2600</v>
      </c>
    </row>
    <row r="33" spans="1:8" x14ac:dyDescent="0.25">
      <c r="A33" s="2" t="s">
        <v>550</v>
      </c>
      <c r="B33" s="2" t="s">
        <v>322</v>
      </c>
      <c r="C33" s="30">
        <v>1600</v>
      </c>
      <c r="D33" s="59">
        <v>342.51</v>
      </c>
      <c r="E33" s="59">
        <v>1600</v>
      </c>
      <c r="F33" s="59">
        <v>88.11</v>
      </c>
      <c r="G33" s="59">
        <v>1600</v>
      </c>
      <c r="H33" s="59">
        <v>1600</v>
      </c>
    </row>
    <row r="34" spans="1:8" ht="15.75" thickBot="1" x14ac:dyDescent="0.3">
      <c r="A34" s="21"/>
      <c r="B34" s="21" t="s">
        <v>107</v>
      </c>
      <c r="C34" s="22">
        <f>SUM(C26:C33)</f>
        <v>195000</v>
      </c>
      <c r="D34" s="22">
        <f t="shared" ref="D34:H34" si="3">SUM(D26:D33)</f>
        <v>185077.11000000002</v>
      </c>
      <c r="E34" s="22">
        <f t="shared" si="3"/>
        <v>195900</v>
      </c>
      <c r="F34" s="22">
        <f t="shared" si="3"/>
        <v>95225.78</v>
      </c>
      <c r="G34" s="22">
        <f>SUM(G26:G33)</f>
        <v>196132</v>
      </c>
      <c r="H34" s="22">
        <f t="shared" si="3"/>
        <v>195900</v>
      </c>
    </row>
    <row r="35" spans="1:8" hidden="1" x14ac:dyDescent="0.25">
      <c r="A35" s="24" t="s">
        <v>863</v>
      </c>
      <c r="B35" s="24" t="s">
        <v>91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</row>
    <row r="36" spans="1:8" ht="15.75" hidden="1" thickBot="1" x14ac:dyDescent="0.3">
      <c r="A36" s="19"/>
      <c r="B36" s="19" t="s">
        <v>92</v>
      </c>
      <c r="C36" s="20">
        <f>SUM(C35)</f>
        <v>0</v>
      </c>
      <c r="D36" s="20">
        <f t="shared" ref="D36:F36" si="4">SUM(D35)</f>
        <v>0</v>
      </c>
      <c r="E36" s="20">
        <f t="shared" si="4"/>
        <v>0</v>
      </c>
      <c r="F36" s="20">
        <f t="shared" si="4"/>
        <v>0</v>
      </c>
      <c r="G36" s="20">
        <f>SUM(G35)</f>
        <v>0</v>
      </c>
      <c r="H36" s="20">
        <f>SUM(H35)</f>
        <v>0</v>
      </c>
    </row>
    <row r="37" spans="1:8" ht="16.5" thickTop="1" thickBot="1" x14ac:dyDescent="0.3">
      <c r="A37" s="4"/>
      <c r="B37" s="4" t="s">
        <v>52</v>
      </c>
      <c r="C37" s="6">
        <f>SUM(C8:C36)/2</f>
        <v>670490</v>
      </c>
      <c r="D37" s="6">
        <f t="shared" ref="D37:H37" si="5">SUM(D8:D36)/2</f>
        <v>664406.18999999994</v>
      </c>
      <c r="E37" s="6">
        <f t="shared" si="5"/>
        <v>693780</v>
      </c>
      <c r="F37" s="6">
        <f t="shared" si="5"/>
        <v>355538.53</v>
      </c>
      <c r="G37" s="6">
        <f>SUM(G8:G36)/2</f>
        <v>693780</v>
      </c>
      <c r="H37" s="6">
        <f t="shared" si="5"/>
        <v>740239</v>
      </c>
    </row>
    <row r="38" spans="1:8" ht="15.75" thickTop="1" x14ac:dyDescent="0.25"/>
    <row r="44" spans="1:8" x14ac:dyDescent="0.25">
      <c r="A44" s="57"/>
      <c r="B44" s="122"/>
      <c r="C44" s="122" t="str">
        <f>A1</f>
        <v>CITY OF GAINESVILLE</v>
      </c>
      <c r="D44" s="122"/>
      <c r="E44" s="122"/>
      <c r="F44" s="122"/>
      <c r="G44" s="122"/>
      <c r="H44" s="122"/>
    </row>
    <row r="45" spans="1:8" x14ac:dyDescent="0.25">
      <c r="A45" s="57"/>
      <c r="B45" s="122"/>
      <c r="C45" s="122" t="str">
        <f>A2</f>
        <v>BUDGET 2025-2026</v>
      </c>
      <c r="D45" s="122"/>
      <c r="E45" s="122"/>
      <c r="F45" s="122"/>
      <c r="G45" s="122"/>
      <c r="H45" s="122"/>
    </row>
    <row r="46" spans="1:8" x14ac:dyDescent="0.25">
      <c r="A46" s="57"/>
      <c r="B46" s="122"/>
      <c r="C46" s="122" t="str">
        <f>A3</f>
        <v>GENERAL FUND - FINANCE</v>
      </c>
      <c r="D46" s="122"/>
      <c r="E46" s="122"/>
      <c r="F46" s="122"/>
      <c r="G46" s="122"/>
      <c r="H46" s="122"/>
    </row>
    <row r="47" spans="1:8" x14ac:dyDescent="0.25">
      <c r="A47" s="57"/>
      <c r="B47" s="57"/>
      <c r="C47" s="139"/>
      <c r="D47" s="139"/>
      <c r="E47" s="139"/>
      <c r="F47" s="139"/>
      <c r="G47" s="140"/>
      <c r="H47" s="140"/>
    </row>
    <row r="48" spans="1:8" x14ac:dyDescent="0.25">
      <c r="A48" s="57"/>
      <c r="B48" s="57"/>
      <c r="C48" s="139"/>
      <c r="D48" s="139"/>
      <c r="E48" s="139"/>
      <c r="F48" s="139"/>
      <c r="G48" s="140"/>
      <c r="H48" s="140"/>
    </row>
    <row r="49" spans="1:8" x14ac:dyDescent="0.25">
      <c r="A49" s="57"/>
      <c r="B49" s="57"/>
      <c r="C49" s="139"/>
      <c r="D49" s="139"/>
      <c r="E49" s="139"/>
      <c r="F49" s="139"/>
      <c r="G49" s="140"/>
      <c r="H49" s="140"/>
    </row>
    <row r="50" spans="1:8" x14ac:dyDescent="0.25">
      <c r="A50" s="57"/>
      <c r="B50" s="57"/>
      <c r="C50" s="139"/>
      <c r="D50" s="139"/>
      <c r="E50" s="139"/>
      <c r="F50" s="139"/>
      <c r="G50" s="140"/>
      <c r="H50" s="140"/>
    </row>
    <row r="51" spans="1:8" x14ac:dyDescent="0.25">
      <c r="A51" s="57"/>
      <c r="B51" s="57"/>
      <c r="C51" s="139"/>
      <c r="D51" s="139"/>
      <c r="E51" s="139"/>
      <c r="F51" s="139"/>
      <c r="G51" s="140"/>
      <c r="H51" s="140"/>
    </row>
    <row r="52" spans="1:8" x14ac:dyDescent="0.25">
      <c r="A52" s="57"/>
      <c r="B52" s="57"/>
      <c r="C52" s="139"/>
      <c r="D52" s="139"/>
      <c r="E52" s="139"/>
      <c r="F52" s="139"/>
      <c r="G52" s="140"/>
      <c r="H52" s="140"/>
    </row>
    <row r="53" spans="1:8" x14ac:dyDescent="0.25">
      <c r="A53" s="57"/>
      <c r="B53" s="57"/>
      <c r="C53" s="139"/>
      <c r="D53" s="139"/>
      <c r="E53" s="139"/>
      <c r="F53" s="139"/>
      <c r="G53" s="140"/>
      <c r="H53" s="140"/>
    </row>
    <row r="54" spans="1:8" x14ac:dyDescent="0.25">
      <c r="A54" s="57"/>
      <c r="B54" s="57"/>
      <c r="C54" s="139"/>
      <c r="D54" s="139"/>
      <c r="E54" s="139"/>
      <c r="F54" s="139"/>
      <c r="G54" s="140"/>
      <c r="H54" s="140"/>
    </row>
    <row r="55" spans="1:8" x14ac:dyDescent="0.25">
      <c r="A55" s="57"/>
      <c r="B55" s="57"/>
      <c r="C55" s="139"/>
      <c r="D55" s="139"/>
      <c r="E55" s="139"/>
      <c r="F55" s="139"/>
      <c r="G55" s="140"/>
      <c r="H55" s="140"/>
    </row>
    <row r="56" spans="1:8" x14ac:dyDescent="0.25">
      <c r="A56" s="57"/>
      <c r="B56" s="57"/>
      <c r="C56" s="139"/>
      <c r="D56" s="139"/>
      <c r="E56" s="139"/>
      <c r="F56" s="139"/>
      <c r="G56" s="140"/>
      <c r="H56" s="140"/>
    </row>
    <row r="57" spans="1:8" x14ac:dyDescent="0.25">
      <c r="A57" s="57"/>
      <c r="B57" s="57"/>
      <c r="C57" s="139"/>
      <c r="D57" s="139"/>
      <c r="E57" s="139"/>
      <c r="F57" s="139"/>
      <c r="G57" s="140"/>
      <c r="H57" s="140"/>
    </row>
    <row r="58" spans="1:8" x14ac:dyDescent="0.25">
      <c r="A58" s="57"/>
      <c r="B58" s="57"/>
      <c r="C58" s="139"/>
      <c r="D58" s="139"/>
      <c r="E58" s="139"/>
      <c r="F58" s="139"/>
      <c r="G58" s="140"/>
      <c r="H58" s="140"/>
    </row>
    <row r="59" spans="1:8" x14ac:dyDescent="0.25">
      <c r="A59" s="57"/>
      <c r="B59" s="57"/>
      <c r="C59" s="139"/>
      <c r="D59" s="139"/>
      <c r="E59" s="139"/>
      <c r="F59" s="139"/>
      <c r="G59" s="140"/>
      <c r="H59" s="140"/>
    </row>
    <row r="60" spans="1:8" x14ac:dyDescent="0.25">
      <c r="A60" s="57"/>
      <c r="B60" s="57"/>
      <c r="C60" s="139"/>
      <c r="D60" s="139"/>
      <c r="E60" s="139"/>
      <c r="F60" s="139"/>
      <c r="G60" s="140"/>
      <c r="H60" s="140"/>
    </row>
    <row r="61" spans="1:8" x14ac:dyDescent="0.25">
      <c r="A61" s="57"/>
      <c r="B61" s="57"/>
      <c r="C61" s="139"/>
      <c r="D61" s="139"/>
      <c r="E61" s="139"/>
      <c r="F61" s="139"/>
      <c r="G61" s="140"/>
      <c r="H61" s="140"/>
    </row>
    <row r="62" spans="1:8" x14ac:dyDescent="0.25">
      <c r="A62" s="57"/>
      <c r="B62" s="57"/>
      <c r="C62" s="139"/>
      <c r="D62" s="139"/>
      <c r="E62" s="139"/>
      <c r="F62" s="139"/>
      <c r="G62" s="140"/>
      <c r="H62" s="140"/>
    </row>
    <row r="63" spans="1:8" x14ac:dyDescent="0.25">
      <c r="A63" s="57"/>
      <c r="B63" s="57"/>
      <c r="C63" s="139"/>
      <c r="D63" s="139"/>
      <c r="E63" s="139"/>
      <c r="F63" s="139"/>
      <c r="G63" s="140"/>
      <c r="H63" s="140"/>
    </row>
    <row r="64" spans="1:8" x14ac:dyDescent="0.25">
      <c r="A64" s="57"/>
      <c r="B64" s="57"/>
      <c r="C64" s="139"/>
      <c r="D64" s="139"/>
      <c r="E64" s="139"/>
      <c r="F64" s="139"/>
      <c r="G64" s="140"/>
      <c r="H64" s="140"/>
    </row>
    <row r="65" spans="1:8" ht="15.75" thickBot="1" x14ac:dyDescent="0.3">
      <c r="A65" s="57"/>
      <c r="B65" s="57"/>
      <c r="C65" s="139"/>
      <c r="D65" s="139"/>
      <c r="E65" s="139"/>
      <c r="F65" s="139"/>
      <c r="G65" s="140"/>
      <c r="H65" s="140"/>
    </row>
    <row r="66" spans="1:8" ht="16.5" thickTop="1" thickBot="1" x14ac:dyDescent="0.3">
      <c r="A66" s="119" t="s">
        <v>939</v>
      </c>
      <c r="B66" s="120"/>
      <c r="C66" s="120"/>
      <c r="D66" s="120"/>
      <c r="E66" s="120"/>
      <c r="F66" s="120"/>
      <c r="G66" s="120"/>
      <c r="H66" s="121"/>
    </row>
    <row r="67" spans="1:8" ht="15.75" thickTop="1" x14ac:dyDescent="0.25">
      <c r="A67" s="57"/>
      <c r="B67" s="96"/>
      <c r="C67" s="118" t="s">
        <v>865</v>
      </c>
      <c r="D67" s="126" t="s">
        <v>865</v>
      </c>
      <c r="E67" s="126" t="s">
        <v>868</v>
      </c>
      <c r="F67" s="126" t="s">
        <v>868</v>
      </c>
      <c r="G67" s="126" t="s">
        <v>868</v>
      </c>
      <c r="H67" s="118" t="s">
        <v>111</v>
      </c>
    </row>
    <row r="68" spans="1:8" x14ac:dyDescent="0.25">
      <c r="A68" s="57"/>
      <c r="B68" s="96"/>
      <c r="C68" s="118" t="s">
        <v>866</v>
      </c>
      <c r="D68" s="126" t="s">
        <v>867</v>
      </c>
      <c r="E68" s="126" t="s">
        <v>869</v>
      </c>
      <c r="F68" s="126" t="s">
        <v>867</v>
      </c>
      <c r="G68" s="126" t="s">
        <v>866</v>
      </c>
      <c r="H68" s="1" t="s">
        <v>870</v>
      </c>
    </row>
    <row r="69" spans="1:8" ht="15.75" thickBot="1" x14ac:dyDescent="0.3">
      <c r="A69" s="57"/>
      <c r="B69" s="129" t="s">
        <v>940</v>
      </c>
      <c r="C69" s="76" t="s">
        <v>3</v>
      </c>
      <c r="D69" s="88"/>
      <c r="E69" s="88" t="s">
        <v>77</v>
      </c>
      <c r="F69" s="88" t="s">
        <v>872</v>
      </c>
      <c r="G69" s="88" t="s">
        <v>77</v>
      </c>
      <c r="H69" s="76" t="s">
        <v>77</v>
      </c>
    </row>
    <row r="70" spans="1:8" ht="15.75" thickTop="1" x14ac:dyDescent="0.25">
      <c r="A70" s="57"/>
      <c r="B70" s="66" t="s">
        <v>941</v>
      </c>
      <c r="C70" s="65">
        <f t="shared" ref="C70:H70" si="6">C18</f>
        <v>450590</v>
      </c>
      <c r="D70" s="65">
        <f t="shared" si="6"/>
        <v>451825.96999999991</v>
      </c>
      <c r="E70" s="65">
        <f t="shared" si="6"/>
        <v>472980</v>
      </c>
      <c r="F70" s="65">
        <f t="shared" si="6"/>
        <v>240009.56000000006</v>
      </c>
      <c r="G70" s="65">
        <f t="shared" si="6"/>
        <v>472748</v>
      </c>
      <c r="H70" s="65">
        <f t="shared" si="6"/>
        <v>534439</v>
      </c>
    </row>
    <row r="71" spans="1:8" x14ac:dyDescent="0.25">
      <c r="A71" s="57"/>
      <c r="B71" s="66" t="s">
        <v>79</v>
      </c>
      <c r="C71" s="65">
        <f t="shared" ref="C71:H71" si="7">C23</f>
        <v>9900</v>
      </c>
      <c r="D71" s="65">
        <f t="shared" si="7"/>
        <v>12503.110000000002</v>
      </c>
      <c r="E71" s="65">
        <f t="shared" si="7"/>
        <v>9900</v>
      </c>
      <c r="F71" s="65">
        <f t="shared" si="7"/>
        <v>5303.1900000000005</v>
      </c>
      <c r="G71" s="65">
        <f t="shared" si="7"/>
        <v>9900</v>
      </c>
      <c r="H71" s="65">
        <f t="shared" si="7"/>
        <v>9900</v>
      </c>
    </row>
    <row r="72" spans="1:8" s="57" customFormat="1" x14ac:dyDescent="0.25">
      <c r="B72" s="66" t="s">
        <v>80</v>
      </c>
      <c r="C72" s="65">
        <f t="shared" ref="C72:H72" si="8">C25</f>
        <v>15000</v>
      </c>
      <c r="D72" s="65">
        <f t="shared" si="8"/>
        <v>15000</v>
      </c>
      <c r="E72" s="65">
        <f t="shared" si="8"/>
        <v>15000</v>
      </c>
      <c r="F72" s="65">
        <f t="shared" si="8"/>
        <v>15000</v>
      </c>
      <c r="G72" s="65">
        <f t="shared" si="8"/>
        <v>15000</v>
      </c>
      <c r="H72" s="65">
        <f t="shared" si="8"/>
        <v>0</v>
      </c>
    </row>
    <row r="73" spans="1:8" x14ac:dyDescent="0.25">
      <c r="A73" s="57"/>
      <c r="B73" s="66" t="s">
        <v>970</v>
      </c>
      <c r="C73" s="65">
        <f t="shared" ref="C73:H73" si="9">C34</f>
        <v>195000</v>
      </c>
      <c r="D73" s="65">
        <f t="shared" si="9"/>
        <v>185077.11000000002</v>
      </c>
      <c r="E73" s="65">
        <f t="shared" si="9"/>
        <v>195900</v>
      </c>
      <c r="F73" s="65">
        <f t="shared" si="9"/>
        <v>95225.78</v>
      </c>
      <c r="G73" s="65">
        <f t="shared" si="9"/>
        <v>196132</v>
      </c>
      <c r="H73" s="65">
        <f t="shared" si="9"/>
        <v>195900</v>
      </c>
    </row>
    <row r="74" spans="1:8" ht="15.75" thickBot="1" x14ac:dyDescent="0.3">
      <c r="A74" s="57"/>
      <c r="B74" s="66" t="s">
        <v>971</v>
      </c>
      <c r="C74" s="65">
        <f t="shared" ref="C74:H74" si="10">C36</f>
        <v>0</v>
      </c>
      <c r="D74" s="65">
        <f t="shared" si="10"/>
        <v>0</v>
      </c>
      <c r="E74" s="65">
        <f t="shared" si="10"/>
        <v>0</v>
      </c>
      <c r="F74" s="65">
        <f t="shared" si="10"/>
        <v>0</v>
      </c>
      <c r="G74" s="65">
        <f t="shared" si="10"/>
        <v>0</v>
      </c>
      <c r="H74" s="65">
        <f t="shared" si="10"/>
        <v>0</v>
      </c>
    </row>
    <row r="75" spans="1:8" ht="16.5" thickTop="1" thickBot="1" x14ac:dyDescent="0.3">
      <c r="A75" s="57"/>
      <c r="B75" s="98" t="s">
        <v>78</v>
      </c>
      <c r="C75" s="130">
        <f t="shared" ref="C75:H75" si="11">SUM(C70:C74)</f>
        <v>670490</v>
      </c>
      <c r="D75" s="130">
        <f t="shared" si="11"/>
        <v>664406.18999999994</v>
      </c>
      <c r="E75" s="130">
        <f t="shared" si="11"/>
        <v>693780</v>
      </c>
      <c r="F75" s="130">
        <f t="shared" si="11"/>
        <v>355538.53</v>
      </c>
      <c r="G75" s="130">
        <f t="shared" si="11"/>
        <v>693780</v>
      </c>
      <c r="H75" s="130">
        <f t="shared" si="11"/>
        <v>740239</v>
      </c>
    </row>
    <row r="76" spans="1:8" ht="16.5" thickTop="1" thickBot="1" x14ac:dyDescent="0.3">
      <c r="A76" s="57"/>
      <c r="B76" s="157"/>
      <c r="C76" s="158"/>
      <c r="D76" s="158"/>
      <c r="E76" s="158"/>
      <c r="F76" s="158"/>
      <c r="G76" s="158"/>
      <c r="H76" s="158"/>
    </row>
    <row r="77" spans="1:8" ht="16.5" thickTop="1" thickBot="1" x14ac:dyDescent="0.3">
      <c r="A77" s="143" t="s">
        <v>943</v>
      </c>
      <c r="B77" s="155"/>
      <c r="C77" s="156"/>
      <c r="D77" s="163"/>
      <c r="E77" s="163"/>
      <c r="F77" s="163"/>
      <c r="G77" s="163"/>
      <c r="H77" s="142"/>
    </row>
    <row r="78" spans="1:8" s="57" customFormat="1" ht="15.75" thickTop="1" x14ac:dyDescent="0.25">
      <c r="A78" s="159"/>
      <c r="B78" s="160"/>
      <c r="C78" s="161"/>
      <c r="D78" s="162" t="s">
        <v>867</v>
      </c>
      <c r="E78" s="162" t="s">
        <v>867</v>
      </c>
      <c r="F78" s="162" t="s">
        <v>867</v>
      </c>
      <c r="G78" s="162" t="s">
        <v>944</v>
      </c>
      <c r="H78" s="162" t="s">
        <v>945</v>
      </c>
    </row>
    <row r="79" spans="1:8" ht="15.75" thickBot="1" x14ac:dyDescent="0.3">
      <c r="A79" s="57"/>
      <c r="B79" s="144"/>
      <c r="C79" s="145"/>
      <c r="D79" s="146">
        <f>'[4]01-13-10'!D42</f>
        <v>2022</v>
      </c>
      <c r="E79" s="146">
        <f>'[4]01-13-10'!E42</f>
        <v>2023</v>
      </c>
      <c r="F79" s="146">
        <f>'[4]01-13-10'!F42</f>
        <v>2024</v>
      </c>
      <c r="G79" s="146">
        <f>'[4]01-13-10'!G42</f>
        <v>2025</v>
      </c>
      <c r="H79" s="146">
        <f>'[4]01-13-10'!H42</f>
        <v>2026</v>
      </c>
    </row>
    <row r="80" spans="1:8" ht="15.75" thickTop="1" x14ac:dyDescent="0.25">
      <c r="A80" s="57"/>
      <c r="B80" s="66" t="s">
        <v>972</v>
      </c>
      <c r="C80" s="92"/>
      <c r="D80" s="147">
        <v>12</v>
      </c>
      <c r="E80" s="147">
        <v>12</v>
      </c>
      <c r="F80" s="147">
        <v>12</v>
      </c>
      <c r="G80" s="147">
        <v>12</v>
      </c>
      <c r="H80" s="147">
        <v>12</v>
      </c>
    </row>
    <row r="81" spans="1:8" x14ac:dyDescent="0.25">
      <c r="A81" s="57"/>
      <c r="B81" s="66" t="s">
        <v>973</v>
      </c>
      <c r="C81" s="92"/>
      <c r="D81" s="147">
        <v>7500</v>
      </c>
      <c r="E81" s="147">
        <v>7500</v>
      </c>
      <c r="F81" s="147">
        <v>7500</v>
      </c>
      <c r="G81" s="147">
        <v>7500</v>
      </c>
      <c r="H81" s="147">
        <v>7500</v>
      </c>
    </row>
    <row r="82" spans="1:8" x14ac:dyDescent="0.25">
      <c r="A82" s="57"/>
      <c r="B82" s="66" t="s">
        <v>974</v>
      </c>
      <c r="C82" s="92"/>
      <c r="D82" s="147">
        <v>26</v>
      </c>
      <c r="E82" s="147">
        <v>26</v>
      </c>
      <c r="F82" s="147">
        <v>26</v>
      </c>
      <c r="G82" s="147">
        <v>26</v>
      </c>
      <c r="H82" s="147">
        <v>26</v>
      </c>
    </row>
    <row r="83" spans="1:8" x14ac:dyDescent="0.25">
      <c r="A83" s="57"/>
      <c r="B83" s="66" t="s">
        <v>975</v>
      </c>
      <c r="C83" s="92"/>
      <c r="D83" s="147">
        <v>140</v>
      </c>
      <c r="E83" s="147">
        <v>140</v>
      </c>
      <c r="F83" s="147">
        <v>140</v>
      </c>
      <c r="G83" s="147">
        <v>140</v>
      </c>
      <c r="H83" s="147">
        <v>140</v>
      </c>
    </row>
    <row r="84" spans="1:8" x14ac:dyDescent="0.25">
      <c r="A84" s="57"/>
      <c r="B84" s="66" t="s">
        <v>976</v>
      </c>
      <c r="C84" s="92"/>
      <c r="D84" s="147">
        <v>1800</v>
      </c>
      <c r="E84" s="147">
        <v>1800</v>
      </c>
      <c r="F84" s="147">
        <v>1800</v>
      </c>
      <c r="G84" s="147">
        <v>1800</v>
      </c>
      <c r="H84" s="147">
        <v>1800</v>
      </c>
    </row>
    <row r="85" spans="1:8" ht="15.75" thickBot="1" x14ac:dyDescent="0.3">
      <c r="A85" s="57"/>
    </row>
    <row r="86" spans="1:8" ht="16.5" thickTop="1" thickBot="1" x14ac:dyDescent="0.3">
      <c r="A86" s="119" t="s">
        <v>955</v>
      </c>
      <c r="B86" s="151"/>
      <c r="C86" s="152"/>
      <c r="D86" s="152"/>
      <c r="E86" s="153"/>
      <c r="F86" s="153"/>
      <c r="G86" s="154"/>
      <c r="H86" s="142"/>
    </row>
    <row r="87" spans="1:8" s="57" customFormat="1" ht="15.75" thickTop="1" x14ac:dyDescent="0.25">
      <c r="A87" s="150"/>
      <c r="B87" s="105"/>
      <c r="C87" s="141"/>
      <c r="D87" s="101" t="s">
        <v>867</v>
      </c>
      <c r="E87" s="101" t="s">
        <v>867</v>
      </c>
      <c r="F87" s="101" t="s">
        <v>867</v>
      </c>
      <c r="G87" s="106" t="s">
        <v>944</v>
      </c>
      <c r="H87" s="106" t="str">
        <f>H68</f>
        <v>PROPOSED</v>
      </c>
    </row>
    <row r="88" spans="1:8" ht="15.75" thickBot="1" x14ac:dyDescent="0.3">
      <c r="A88" s="57"/>
      <c r="B88" s="97" t="s">
        <v>956</v>
      </c>
      <c r="C88" s="145"/>
      <c r="D88" s="146">
        <f>'[4]01-13-10'!D51</f>
        <v>2022</v>
      </c>
      <c r="E88" s="146">
        <f>'[4]01-13-10'!E51</f>
        <v>2023</v>
      </c>
      <c r="F88" s="146">
        <f>'[4]01-13-10'!F51</f>
        <v>2024</v>
      </c>
      <c r="G88" s="146">
        <f>'[4]01-13-10'!G51</f>
        <v>2025</v>
      </c>
      <c r="H88" s="146">
        <f>'[4]01-13-10'!H51</f>
        <v>2026</v>
      </c>
    </row>
    <row r="89" spans="1:8" ht="15.75" thickTop="1" x14ac:dyDescent="0.25">
      <c r="A89" s="57"/>
      <c r="B89" s="65" t="s">
        <v>981</v>
      </c>
      <c r="C89" s="92"/>
      <c r="D89" s="66"/>
      <c r="E89" s="66"/>
      <c r="F89" s="66"/>
      <c r="G89" s="66"/>
      <c r="H89" s="66"/>
    </row>
    <row r="90" spans="1:8" x14ac:dyDescent="0.25">
      <c r="A90" s="57"/>
      <c r="B90" s="65" t="str">
        <f>'[4]01-13-10'!B54</f>
        <v>FINANCE DIRECTOR</v>
      </c>
      <c r="C90" s="92"/>
      <c r="D90" s="147">
        <f>'[4]01-13-10'!D54</f>
        <v>1</v>
      </c>
      <c r="E90" s="147">
        <f>'[4]01-13-10'!E54</f>
        <v>1</v>
      </c>
      <c r="F90" s="147">
        <f>'[4]01-13-10'!F54</f>
        <v>1</v>
      </c>
      <c r="G90" s="147">
        <f>'[4]01-13-10'!G54</f>
        <v>1</v>
      </c>
      <c r="H90" s="147">
        <v>1</v>
      </c>
    </row>
    <row r="91" spans="1:8" x14ac:dyDescent="0.25">
      <c r="A91" s="57"/>
      <c r="B91" s="66" t="s">
        <v>977</v>
      </c>
      <c r="C91" s="92"/>
      <c r="D91" s="147">
        <f>'[4]01-13-10'!D55</f>
        <v>1</v>
      </c>
      <c r="E91" s="147">
        <f>'[4]01-13-10'!E55</f>
        <v>1</v>
      </c>
      <c r="F91" s="147">
        <f>'[4]01-13-10'!F55</f>
        <v>1</v>
      </c>
      <c r="G91" s="147">
        <f>'[4]01-13-10'!G55</f>
        <v>1</v>
      </c>
      <c r="H91" s="147">
        <v>1</v>
      </c>
    </row>
    <row r="92" spans="1:8" s="57" customFormat="1" x14ac:dyDescent="0.25">
      <c r="B92" s="66" t="s">
        <v>982</v>
      </c>
      <c r="C92" s="92"/>
      <c r="D92" s="147">
        <v>0</v>
      </c>
      <c r="E92" s="147">
        <v>0</v>
      </c>
      <c r="F92" s="147">
        <v>0</v>
      </c>
      <c r="G92" s="147">
        <v>0</v>
      </c>
      <c r="H92" s="147">
        <v>1</v>
      </c>
    </row>
    <row r="93" spans="1:8" x14ac:dyDescent="0.25">
      <c r="A93" s="57"/>
      <c r="B93" s="66" t="s">
        <v>978</v>
      </c>
      <c r="C93" s="92"/>
      <c r="D93" s="147">
        <f>'[4]01-13-10'!D55</f>
        <v>1</v>
      </c>
      <c r="E93" s="147">
        <f>'[4]01-13-10'!E55</f>
        <v>1</v>
      </c>
      <c r="F93" s="147">
        <f>'[4]01-13-10'!F55</f>
        <v>1</v>
      </c>
      <c r="G93" s="147">
        <f>'[4]01-13-10'!G55</f>
        <v>1</v>
      </c>
      <c r="H93" s="147">
        <v>1</v>
      </c>
    </row>
    <row r="94" spans="1:8" ht="15.75" thickBot="1" x14ac:dyDescent="0.3">
      <c r="A94" s="57"/>
      <c r="B94" s="148" t="s">
        <v>979</v>
      </c>
      <c r="C94" s="149"/>
      <c r="D94" s="149">
        <f>'[4]01-13-10'!D56</f>
        <v>1</v>
      </c>
      <c r="E94" s="149">
        <f>'[4]01-13-10'!E56</f>
        <v>1</v>
      </c>
      <c r="F94" s="149">
        <f>'[4]01-13-10'!F56</f>
        <v>1</v>
      </c>
      <c r="G94" s="149">
        <f>'[4]01-13-10'!G56</f>
        <v>1</v>
      </c>
      <c r="H94" s="149">
        <v>1</v>
      </c>
    </row>
    <row r="95" spans="1:8" ht="15.75" thickTop="1" x14ac:dyDescent="0.25">
      <c r="A95" s="57"/>
      <c r="B95" s="66" t="s">
        <v>980</v>
      </c>
      <c r="C95" s="92"/>
      <c r="D95" s="147">
        <f>SUM(D90:D94)</f>
        <v>4</v>
      </c>
      <c r="E95" s="147">
        <f>SUM(E90:E94)</f>
        <v>4</v>
      </c>
      <c r="F95" s="147">
        <f>SUM(F90:F94)</f>
        <v>4</v>
      </c>
      <c r="G95" s="147">
        <f>SUM(G90:G94)</f>
        <v>4</v>
      </c>
      <c r="H95" s="147">
        <f>SUM(H90:H94)</f>
        <v>5</v>
      </c>
    </row>
    <row r="96" spans="1:8" x14ac:dyDescent="0.25">
      <c r="A96" s="57"/>
      <c r="B96" s="57"/>
      <c r="C96" s="139"/>
      <c r="D96" s="139"/>
      <c r="E96" s="139"/>
      <c r="F96" s="139"/>
      <c r="G96" s="140"/>
      <c r="H96" s="140"/>
    </row>
  </sheetData>
  <mergeCells count="3">
    <mergeCell ref="A1:H1"/>
    <mergeCell ref="A2:H2"/>
    <mergeCell ref="A3:H3"/>
  </mergeCells>
  <pageMargins left="0.7" right="0.7" top="0.75" bottom="0.75" header="0.3" footer="0.3"/>
  <pageSetup scale="88" orientation="portrait" r:id="rId1"/>
  <rowBreaks count="1" manualBreakCount="1">
    <brk id="4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0"/>
  <sheetViews>
    <sheetView topLeftCell="A9" zoomScaleNormal="100" workbookViewId="0">
      <selection activeCell="I15" sqref="I15"/>
    </sheetView>
  </sheetViews>
  <sheetFormatPr defaultRowHeight="15" x14ac:dyDescent="0.25"/>
  <cols>
    <col min="1" max="1" width="15" customWidth="1"/>
    <col min="2" max="2" width="34.42578125" bestFit="1" customWidth="1"/>
    <col min="4" max="5" width="8.42578125" bestFit="1" customWidth="1"/>
    <col min="6" max="6" width="10.42578125" bestFit="1" customWidth="1"/>
    <col min="7" max="7" width="8.42578125" bestFit="1" customWidth="1"/>
    <col min="8" max="8" width="10.28515625" bestFit="1" customWidth="1"/>
  </cols>
  <sheetData>
    <row r="1" spans="1:8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 x14ac:dyDescent="0.25">
      <c r="A2" s="245" t="s">
        <v>871</v>
      </c>
      <c r="B2" s="245"/>
      <c r="C2" s="245"/>
      <c r="D2" s="245"/>
      <c r="E2" s="245"/>
      <c r="F2" s="245"/>
      <c r="G2" s="245"/>
      <c r="H2" s="245"/>
    </row>
    <row r="3" spans="1:8" x14ac:dyDescent="0.25">
      <c r="A3" s="245" t="s">
        <v>41</v>
      </c>
      <c r="B3" s="245"/>
      <c r="C3" s="245"/>
      <c r="D3" s="245"/>
      <c r="E3" s="245"/>
      <c r="F3" s="245"/>
      <c r="G3" s="245"/>
      <c r="H3" s="245"/>
    </row>
    <row r="4" spans="1:8" x14ac:dyDescent="0.25">
      <c r="A4" s="1"/>
      <c r="B4" s="1"/>
      <c r="C4" s="1"/>
      <c r="D4" s="1"/>
      <c r="E4" s="1"/>
      <c r="F4" s="1"/>
      <c r="G4" s="1"/>
      <c r="H4" s="2"/>
    </row>
    <row r="5" spans="1:8" x14ac:dyDescent="0.25">
      <c r="A5" s="1" t="s">
        <v>30</v>
      </c>
      <c r="B5" s="1"/>
      <c r="C5" s="75" t="s">
        <v>865</v>
      </c>
      <c r="D5" s="82" t="s">
        <v>865</v>
      </c>
      <c r="E5" s="82" t="s">
        <v>868</v>
      </c>
      <c r="F5" s="82" t="s">
        <v>868</v>
      </c>
      <c r="G5" s="82" t="s">
        <v>868</v>
      </c>
      <c r="H5" s="75" t="s">
        <v>111</v>
      </c>
    </row>
    <row r="6" spans="1:8" x14ac:dyDescent="0.25">
      <c r="A6" s="1" t="s">
        <v>32</v>
      </c>
      <c r="B6" s="1" t="s">
        <v>31</v>
      </c>
      <c r="C6" s="75" t="s">
        <v>866</v>
      </c>
      <c r="D6" s="82" t="s">
        <v>867</v>
      </c>
      <c r="E6" s="82" t="s">
        <v>869</v>
      </c>
      <c r="F6" s="82" t="s">
        <v>867</v>
      </c>
      <c r="G6" s="82" t="s">
        <v>866</v>
      </c>
      <c r="H6" s="1" t="s">
        <v>870</v>
      </c>
    </row>
    <row r="7" spans="1:8" ht="15.75" thickBot="1" x14ac:dyDescent="0.3">
      <c r="A7" s="1" t="s">
        <v>2</v>
      </c>
      <c r="B7" s="1"/>
      <c r="C7" s="76" t="s">
        <v>3</v>
      </c>
      <c r="D7" s="88"/>
      <c r="E7" s="88" t="s">
        <v>77</v>
      </c>
      <c r="F7" s="88" t="s">
        <v>872</v>
      </c>
      <c r="G7" s="88" t="s">
        <v>77</v>
      </c>
      <c r="H7" s="76" t="s">
        <v>77</v>
      </c>
    </row>
    <row r="8" spans="1:8" ht="15.75" thickTop="1" x14ac:dyDescent="0.25">
      <c r="A8" s="3" t="s">
        <v>348</v>
      </c>
      <c r="B8" s="3" t="s">
        <v>283</v>
      </c>
      <c r="C8" s="8">
        <v>178603</v>
      </c>
      <c r="D8" s="8">
        <v>178629.02</v>
      </c>
      <c r="E8" s="8">
        <v>196799</v>
      </c>
      <c r="F8" s="8">
        <v>95413.54</v>
      </c>
      <c r="G8" s="8">
        <v>203382</v>
      </c>
      <c r="H8" s="8">
        <v>220173</v>
      </c>
    </row>
    <row r="9" spans="1:8" x14ac:dyDescent="0.25">
      <c r="A9" s="26" t="s">
        <v>349</v>
      </c>
      <c r="B9" s="26" t="s">
        <v>284</v>
      </c>
      <c r="C9" s="40">
        <v>6000</v>
      </c>
      <c r="D9" s="18">
        <v>5973.94</v>
      </c>
      <c r="E9" s="18">
        <v>5000</v>
      </c>
      <c r="F9" s="18">
        <v>3977.69</v>
      </c>
      <c r="G9" s="18">
        <v>7000</v>
      </c>
      <c r="H9" s="49">
        <v>5750</v>
      </c>
    </row>
    <row r="10" spans="1:8" x14ac:dyDescent="0.25">
      <c r="A10" s="2" t="s">
        <v>355</v>
      </c>
      <c r="B10" s="2" t="s">
        <v>290</v>
      </c>
      <c r="C10" s="40">
        <v>2987</v>
      </c>
      <c r="D10" s="49">
        <v>2842.78</v>
      </c>
      <c r="E10" s="49">
        <v>3180</v>
      </c>
      <c r="F10" s="49">
        <v>1520.19</v>
      </c>
      <c r="G10" s="49">
        <v>3171</v>
      </c>
      <c r="H10" s="49">
        <v>3180</v>
      </c>
    </row>
    <row r="11" spans="1:8" x14ac:dyDescent="0.25">
      <c r="A11" s="2" t="s">
        <v>350</v>
      </c>
      <c r="B11" s="2" t="s">
        <v>285</v>
      </c>
      <c r="C11" s="40">
        <v>2100</v>
      </c>
      <c r="D11" s="5">
        <v>2100</v>
      </c>
      <c r="E11" s="5">
        <v>2220</v>
      </c>
      <c r="F11" s="5">
        <v>2220</v>
      </c>
      <c r="G11" s="5">
        <v>2220</v>
      </c>
      <c r="H11" s="49">
        <v>2340</v>
      </c>
    </row>
    <row r="12" spans="1:8" x14ac:dyDescent="0.25">
      <c r="A12" s="2" t="s">
        <v>351</v>
      </c>
      <c r="B12" s="2" t="s">
        <v>286</v>
      </c>
      <c r="C12" s="40">
        <v>25422</v>
      </c>
      <c r="D12" s="17">
        <v>25415.26</v>
      </c>
      <c r="E12" s="61">
        <v>27201</v>
      </c>
      <c r="F12" s="61">
        <v>13117.07</v>
      </c>
      <c r="G12" s="61">
        <v>27384</v>
      </c>
      <c r="H12" s="49">
        <v>31583</v>
      </c>
    </row>
    <row r="13" spans="1:8" x14ac:dyDescent="0.25">
      <c r="A13" s="2" t="s">
        <v>352</v>
      </c>
      <c r="B13" s="2" t="s">
        <v>287</v>
      </c>
      <c r="C13" s="40">
        <v>14154</v>
      </c>
      <c r="D13" s="5">
        <v>14057.41</v>
      </c>
      <c r="E13" s="59">
        <v>16149</v>
      </c>
      <c r="F13" s="59">
        <v>7659.42</v>
      </c>
      <c r="G13" s="59">
        <v>16151</v>
      </c>
      <c r="H13" s="49">
        <v>18004</v>
      </c>
    </row>
    <row r="14" spans="1:8" x14ac:dyDescent="0.25">
      <c r="A14" s="2" t="s">
        <v>354</v>
      </c>
      <c r="B14" s="2" t="s">
        <v>289</v>
      </c>
      <c r="C14" s="40">
        <v>386</v>
      </c>
      <c r="D14" s="49">
        <v>382.29</v>
      </c>
      <c r="E14" s="49">
        <v>317</v>
      </c>
      <c r="F14" s="49">
        <v>405.1</v>
      </c>
      <c r="G14" s="49">
        <v>577</v>
      </c>
      <c r="H14" s="49">
        <v>235</v>
      </c>
    </row>
    <row r="15" spans="1:8" x14ac:dyDescent="0.25">
      <c r="A15" s="2" t="s">
        <v>353</v>
      </c>
      <c r="B15" s="2" t="s">
        <v>288</v>
      </c>
      <c r="C15" s="40">
        <v>15955</v>
      </c>
      <c r="D15" s="5">
        <v>15837.41</v>
      </c>
      <c r="E15" s="59">
        <v>17813</v>
      </c>
      <c r="F15" s="59">
        <v>9722.08</v>
      </c>
      <c r="G15" s="59">
        <v>17813</v>
      </c>
      <c r="H15" s="49">
        <v>30294</v>
      </c>
    </row>
    <row r="16" spans="1:8" x14ac:dyDescent="0.25">
      <c r="A16" s="2" t="s">
        <v>366</v>
      </c>
      <c r="B16" s="2" t="s">
        <v>320</v>
      </c>
      <c r="C16" s="42">
        <v>3911</v>
      </c>
      <c r="D16" s="49">
        <v>3921</v>
      </c>
      <c r="E16" s="49">
        <v>3900</v>
      </c>
      <c r="F16" s="49">
        <v>1864.5</v>
      </c>
      <c r="G16" s="49">
        <v>3900</v>
      </c>
      <c r="H16" s="49">
        <v>3900</v>
      </c>
    </row>
    <row r="17" spans="1:8" x14ac:dyDescent="0.25">
      <c r="A17" s="9"/>
      <c r="B17" s="9" t="s">
        <v>94</v>
      </c>
      <c r="C17" s="10">
        <f>SUM(C8:C16)</f>
        <v>249518</v>
      </c>
      <c r="D17" s="10">
        <f t="shared" ref="D17:H17" si="0">SUM(D8:D16)</f>
        <v>249159.11000000002</v>
      </c>
      <c r="E17" s="10">
        <f t="shared" si="0"/>
        <v>272579</v>
      </c>
      <c r="F17" s="10">
        <f t="shared" si="0"/>
        <v>135899.59</v>
      </c>
      <c r="G17" s="10">
        <f>SUM(G8:G16)</f>
        <v>281598</v>
      </c>
      <c r="H17" s="10">
        <f t="shared" si="0"/>
        <v>315459</v>
      </c>
    </row>
    <row r="18" spans="1:8" x14ac:dyDescent="0.25">
      <c r="A18" s="2" t="s">
        <v>356</v>
      </c>
      <c r="B18" s="2" t="s">
        <v>292</v>
      </c>
      <c r="C18" s="41">
        <v>2500</v>
      </c>
      <c r="D18" s="49">
        <v>2482.56</v>
      </c>
      <c r="E18" s="49">
        <v>2500</v>
      </c>
      <c r="F18" s="59">
        <v>838.59</v>
      </c>
      <c r="G18" s="59">
        <v>2200</v>
      </c>
      <c r="H18" s="49">
        <v>2750</v>
      </c>
    </row>
    <row r="19" spans="1:8" x14ac:dyDescent="0.25">
      <c r="A19" s="2" t="s">
        <v>357</v>
      </c>
      <c r="B19" s="2" t="s">
        <v>294</v>
      </c>
      <c r="C19" s="41">
        <v>150</v>
      </c>
      <c r="D19" s="49">
        <v>89.23</v>
      </c>
      <c r="E19" s="49">
        <v>150</v>
      </c>
      <c r="F19" s="59">
        <v>19.399999999999999</v>
      </c>
      <c r="G19" s="59">
        <v>100</v>
      </c>
      <c r="H19" s="49">
        <v>150</v>
      </c>
    </row>
    <row r="20" spans="1:8" s="57" customFormat="1" x14ac:dyDescent="0.25">
      <c r="A20" s="58" t="s">
        <v>851</v>
      </c>
      <c r="B20" s="58" t="s">
        <v>852</v>
      </c>
      <c r="C20" s="49">
        <v>0</v>
      </c>
      <c r="D20" s="49">
        <v>0</v>
      </c>
      <c r="E20" s="49">
        <v>0</v>
      </c>
      <c r="F20" s="59">
        <v>0</v>
      </c>
      <c r="G20" s="59">
        <v>1500</v>
      </c>
      <c r="H20" s="49">
        <v>1500</v>
      </c>
    </row>
    <row r="21" spans="1:8" x14ac:dyDescent="0.25">
      <c r="A21" s="2" t="s">
        <v>358</v>
      </c>
      <c r="B21" s="2" t="s">
        <v>300</v>
      </c>
      <c r="C21" s="41">
        <v>3500</v>
      </c>
      <c r="D21" s="49">
        <v>2183.0500000000002</v>
      </c>
      <c r="E21" s="49">
        <v>2500</v>
      </c>
      <c r="F21" s="49">
        <v>899.85</v>
      </c>
      <c r="G21" s="49">
        <v>1200</v>
      </c>
      <c r="H21" s="49">
        <v>1200</v>
      </c>
    </row>
    <row r="22" spans="1:8" x14ac:dyDescent="0.25">
      <c r="A22" s="9"/>
      <c r="B22" s="9" t="s">
        <v>88</v>
      </c>
      <c r="C22" s="10">
        <f>SUM(C18:C21)</f>
        <v>6150</v>
      </c>
      <c r="D22" s="10">
        <f t="shared" ref="D22:H22" si="1">SUM(D18:D21)</f>
        <v>4754.84</v>
      </c>
      <c r="E22" s="10">
        <f t="shared" si="1"/>
        <v>5150</v>
      </c>
      <c r="F22" s="10">
        <f t="shared" si="1"/>
        <v>1757.8400000000001</v>
      </c>
      <c r="G22" s="10">
        <f>SUM(G18:G21)</f>
        <v>5000</v>
      </c>
      <c r="H22" s="10">
        <f t="shared" si="1"/>
        <v>5600</v>
      </c>
    </row>
    <row r="23" spans="1:8" x14ac:dyDescent="0.25">
      <c r="A23" s="2" t="s">
        <v>359</v>
      </c>
      <c r="B23" s="2" t="s">
        <v>340</v>
      </c>
      <c r="C23" s="61">
        <v>0</v>
      </c>
      <c r="D23" s="59">
        <v>0</v>
      </c>
      <c r="E23" s="59">
        <v>6375</v>
      </c>
      <c r="F23" s="59">
        <v>6375</v>
      </c>
      <c r="G23" s="59">
        <v>6375</v>
      </c>
      <c r="H23" s="61">
        <v>12740</v>
      </c>
    </row>
    <row r="24" spans="1:8" x14ac:dyDescent="0.25">
      <c r="A24" s="9"/>
      <c r="B24" s="9" t="s">
        <v>87</v>
      </c>
      <c r="C24" s="10">
        <f>SUM(C23)</f>
        <v>0</v>
      </c>
      <c r="D24" s="10">
        <f t="shared" ref="D24:H24" si="2">SUM(D23)</f>
        <v>0</v>
      </c>
      <c r="E24" s="10">
        <f t="shared" si="2"/>
        <v>6375</v>
      </c>
      <c r="F24" s="10">
        <f t="shared" si="2"/>
        <v>6375</v>
      </c>
      <c r="G24" s="10">
        <f>SUM(G23)</f>
        <v>6375</v>
      </c>
      <c r="H24" s="10">
        <f t="shared" si="2"/>
        <v>12740</v>
      </c>
    </row>
    <row r="25" spans="1:8" x14ac:dyDescent="0.25">
      <c r="A25" s="2" t="s">
        <v>360</v>
      </c>
      <c r="B25" s="2" t="s">
        <v>312</v>
      </c>
      <c r="C25" s="49">
        <v>2800</v>
      </c>
      <c r="D25" s="49">
        <v>2252</v>
      </c>
      <c r="E25" s="49">
        <v>3000</v>
      </c>
      <c r="F25" s="49">
        <v>805.97</v>
      </c>
      <c r="G25" s="49">
        <v>2000</v>
      </c>
      <c r="H25" s="49">
        <v>2200</v>
      </c>
    </row>
    <row r="26" spans="1:8" x14ac:dyDescent="0.25">
      <c r="A26" s="2" t="s">
        <v>361</v>
      </c>
      <c r="B26" s="2" t="s">
        <v>313</v>
      </c>
      <c r="C26" s="42">
        <v>800</v>
      </c>
      <c r="D26" s="49">
        <v>673.12</v>
      </c>
      <c r="E26" s="49">
        <v>2000</v>
      </c>
      <c r="F26" s="49">
        <v>1531.5</v>
      </c>
      <c r="G26" s="49">
        <v>2927</v>
      </c>
      <c r="H26" s="49">
        <v>4100</v>
      </c>
    </row>
    <row r="27" spans="1:8" x14ac:dyDescent="0.25">
      <c r="A27" s="2" t="s">
        <v>362</v>
      </c>
      <c r="B27" s="2" t="s">
        <v>314</v>
      </c>
      <c r="C27" s="42">
        <v>120</v>
      </c>
      <c r="D27" s="49">
        <v>92.92</v>
      </c>
      <c r="E27" s="49">
        <v>245</v>
      </c>
      <c r="F27" s="49">
        <v>62.14</v>
      </c>
      <c r="G27" s="49">
        <v>200</v>
      </c>
      <c r="H27" s="49">
        <v>245</v>
      </c>
    </row>
    <row r="28" spans="1:8" x14ac:dyDescent="0.25">
      <c r="A28" s="2" t="s">
        <v>363</v>
      </c>
      <c r="B28" s="2" t="s">
        <v>315</v>
      </c>
      <c r="C28" s="42">
        <v>7000</v>
      </c>
      <c r="D28" s="49">
        <v>5958</v>
      </c>
      <c r="E28" s="49">
        <v>3500</v>
      </c>
      <c r="F28" s="49">
        <v>120</v>
      </c>
      <c r="G28" s="49">
        <v>2000</v>
      </c>
      <c r="H28" s="49">
        <v>3500</v>
      </c>
    </row>
    <row r="29" spans="1:8" x14ac:dyDescent="0.25">
      <c r="A29" s="2" t="s">
        <v>364</v>
      </c>
      <c r="B29" s="2" t="s">
        <v>317</v>
      </c>
      <c r="C29" s="49">
        <v>13750</v>
      </c>
      <c r="D29" s="5">
        <v>10990.13</v>
      </c>
      <c r="E29" s="5">
        <v>3750</v>
      </c>
      <c r="F29" s="5">
        <v>203.63</v>
      </c>
      <c r="G29" s="5">
        <v>2500</v>
      </c>
      <c r="H29" s="49">
        <v>6000</v>
      </c>
    </row>
    <row r="30" spans="1:8" x14ac:dyDescent="0.25">
      <c r="A30" s="2" t="s">
        <v>365</v>
      </c>
      <c r="B30" s="2" t="s">
        <v>318</v>
      </c>
      <c r="C30" s="42">
        <v>5700</v>
      </c>
      <c r="D30" s="49">
        <v>5778.19</v>
      </c>
      <c r="E30" s="49">
        <v>5000</v>
      </c>
      <c r="F30" s="49">
        <v>150</v>
      </c>
      <c r="G30" s="49">
        <v>3000</v>
      </c>
      <c r="H30" s="49">
        <v>3250</v>
      </c>
    </row>
    <row r="31" spans="1:8" x14ac:dyDescent="0.25">
      <c r="A31" s="2" t="s">
        <v>367</v>
      </c>
      <c r="B31" s="2" t="s">
        <v>298</v>
      </c>
      <c r="C31" s="42">
        <v>2160</v>
      </c>
      <c r="D31" s="49">
        <v>2136</v>
      </c>
      <c r="E31" s="49">
        <v>2200</v>
      </c>
      <c r="F31" s="49">
        <v>890</v>
      </c>
      <c r="G31" s="49">
        <v>2200</v>
      </c>
      <c r="H31" s="49">
        <v>2200</v>
      </c>
    </row>
    <row r="32" spans="1:8" x14ac:dyDescent="0.25">
      <c r="A32" s="2" t="s">
        <v>368</v>
      </c>
      <c r="B32" s="2" t="s">
        <v>322</v>
      </c>
      <c r="C32" s="42">
        <v>2750</v>
      </c>
      <c r="D32" s="49">
        <v>2744.84</v>
      </c>
      <c r="E32" s="49">
        <v>2750</v>
      </c>
      <c r="F32" s="49">
        <v>1898.97</v>
      </c>
      <c r="G32" s="49">
        <v>3500</v>
      </c>
      <c r="H32" s="49">
        <v>2750</v>
      </c>
    </row>
    <row r="33" spans="1:8" ht="15.75" thickBot="1" x14ac:dyDescent="0.3">
      <c r="A33" s="9"/>
      <c r="B33" s="9" t="s">
        <v>86</v>
      </c>
      <c r="C33" s="10">
        <f>SUM(C25:C32)</f>
        <v>35080</v>
      </c>
      <c r="D33" s="10">
        <f t="shared" ref="D33:H33" si="3">SUM(D25:D32)</f>
        <v>30625.199999999997</v>
      </c>
      <c r="E33" s="10">
        <f t="shared" si="3"/>
        <v>22445</v>
      </c>
      <c r="F33" s="10">
        <f t="shared" si="3"/>
        <v>5662.21</v>
      </c>
      <c r="G33" s="10">
        <f>SUM(G25:G32)</f>
        <v>18327</v>
      </c>
      <c r="H33" s="10">
        <f t="shared" si="3"/>
        <v>24245</v>
      </c>
    </row>
    <row r="34" spans="1:8" ht="16.5" thickTop="1" thickBot="1" x14ac:dyDescent="0.3">
      <c r="A34" s="4"/>
      <c r="B34" s="4" t="s">
        <v>96</v>
      </c>
      <c r="C34" s="6">
        <f t="shared" ref="C34:H34" si="4">SUM(C8:C33)/2</f>
        <v>290748</v>
      </c>
      <c r="D34" s="6">
        <f t="shared" si="4"/>
        <v>284539.14999999991</v>
      </c>
      <c r="E34" s="6">
        <f t="shared" si="4"/>
        <v>306549</v>
      </c>
      <c r="F34" s="6">
        <f t="shared" si="4"/>
        <v>149694.64000000001</v>
      </c>
      <c r="G34" s="6">
        <f>SUM(G8:G33)/2</f>
        <v>311300</v>
      </c>
      <c r="H34" s="6">
        <f t="shared" si="4"/>
        <v>358044</v>
      </c>
    </row>
    <row r="35" spans="1:8" ht="15.75" thickTop="1" x14ac:dyDescent="0.25"/>
    <row r="42" spans="1:8" x14ac:dyDescent="0.25">
      <c r="A42" s="66"/>
      <c r="B42" s="122"/>
      <c r="C42" s="122" t="s">
        <v>0</v>
      </c>
      <c r="D42" s="92"/>
      <c r="E42" s="122"/>
      <c r="F42" s="122"/>
      <c r="G42" s="122"/>
      <c r="H42" s="122"/>
    </row>
    <row r="43" spans="1:8" x14ac:dyDescent="0.25">
      <c r="A43" s="66"/>
      <c r="B43" s="122"/>
      <c r="C43" s="122" t="s">
        <v>871</v>
      </c>
      <c r="D43" s="92"/>
      <c r="E43" s="122"/>
      <c r="F43" s="122"/>
      <c r="G43" s="122"/>
      <c r="H43" s="122"/>
    </row>
    <row r="44" spans="1:8" x14ac:dyDescent="0.25">
      <c r="A44" s="66"/>
      <c r="B44" s="122"/>
      <c r="C44" s="122" t="s">
        <v>41</v>
      </c>
      <c r="D44" s="92"/>
      <c r="E44" s="122"/>
      <c r="F44" s="122"/>
      <c r="G44" s="122"/>
      <c r="H44" s="122"/>
    </row>
    <row r="45" spans="1:8" x14ac:dyDescent="0.25">
      <c r="A45" s="66"/>
      <c r="B45" s="66"/>
      <c r="C45" s="92"/>
      <c r="D45" s="92"/>
      <c r="E45" s="92"/>
      <c r="F45" s="92"/>
      <c r="G45" s="164"/>
      <c r="H45" s="164"/>
    </row>
    <row r="46" spans="1:8" x14ac:dyDescent="0.25">
      <c r="A46" s="66"/>
      <c r="B46" s="66"/>
      <c r="C46" s="92"/>
      <c r="D46" s="92"/>
      <c r="E46" s="92"/>
      <c r="F46" s="92"/>
      <c r="G46" s="164"/>
      <c r="H46" s="164"/>
    </row>
    <row r="47" spans="1:8" x14ac:dyDescent="0.25">
      <c r="A47" s="66"/>
      <c r="B47" s="66"/>
      <c r="C47" s="92"/>
      <c r="D47" s="92"/>
      <c r="E47" s="92"/>
      <c r="F47" s="92"/>
      <c r="G47" s="164"/>
      <c r="H47" s="164"/>
    </row>
    <row r="48" spans="1:8" x14ac:dyDescent="0.25">
      <c r="A48" s="66"/>
      <c r="B48" s="66"/>
      <c r="C48" s="92"/>
      <c r="D48" s="92"/>
      <c r="E48" s="92"/>
      <c r="F48" s="92"/>
      <c r="G48" s="164"/>
      <c r="H48" s="164"/>
    </row>
    <row r="49" spans="1:8" x14ac:dyDescent="0.25">
      <c r="A49" s="66"/>
      <c r="B49" s="66"/>
      <c r="C49" s="92"/>
      <c r="D49" s="92"/>
      <c r="E49" s="92"/>
      <c r="F49" s="92"/>
      <c r="G49" s="164"/>
      <c r="H49" s="164"/>
    </row>
    <row r="50" spans="1:8" x14ac:dyDescent="0.25">
      <c r="A50" s="66"/>
      <c r="B50" s="66"/>
      <c r="C50" s="92"/>
      <c r="D50" s="92"/>
      <c r="E50" s="92"/>
      <c r="F50" s="92"/>
      <c r="G50" s="164"/>
      <c r="H50" s="164"/>
    </row>
    <row r="51" spans="1:8" x14ac:dyDescent="0.25">
      <c r="A51" s="66"/>
      <c r="B51" s="66"/>
      <c r="C51" s="92"/>
      <c r="D51" s="92"/>
      <c r="E51" s="92"/>
      <c r="F51" s="92"/>
      <c r="G51" s="164"/>
      <c r="H51" s="164"/>
    </row>
    <row r="52" spans="1:8" x14ac:dyDescent="0.25">
      <c r="A52" s="66"/>
      <c r="B52" s="66"/>
      <c r="C52" s="92"/>
      <c r="D52" s="92"/>
      <c r="E52" s="92"/>
      <c r="F52" s="92"/>
      <c r="G52" s="164"/>
      <c r="H52" s="164"/>
    </row>
    <row r="53" spans="1:8" x14ac:dyDescent="0.25">
      <c r="A53" s="66"/>
      <c r="B53" s="66"/>
      <c r="C53" s="92"/>
      <c r="D53" s="92"/>
      <c r="E53" s="92"/>
      <c r="F53" s="92"/>
      <c r="G53" s="164"/>
      <c r="H53" s="164"/>
    </row>
    <row r="54" spans="1:8" x14ac:dyDescent="0.25">
      <c r="A54" s="66"/>
      <c r="B54" s="66"/>
      <c r="C54" s="92"/>
      <c r="D54" s="92"/>
      <c r="E54" s="92"/>
      <c r="F54" s="92"/>
      <c r="G54" s="164"/>
      <c r="H54" s="164"/>
    </row>
    <row r="55" spans="1:8" x14ac:dyDescent="0.25">
      <c r="A55" s="66"/>
      <c r="B55" s="66"/>
      <c r="C55" s="92"/>
      <c r="D55" s="92"/>
      <c r="E55" s="92"/>
      <c r="F55" s="92"/>
      <c r="G55" s="164"/>
      <c r="H55" s="164"/>
    </row>
    <row r="56" spans="1:8" x14ac:dyDescent="0.25">
      <c r="A56" s="66"/>
      <c r="B56" s="66"/>
      <c r="C56" s="92"/>
      <c r="D56" s="92"/>
      <c r="E56" s="92"/>
      <c r="F56" s="92"/>
      <c r="G56" s="164"/>
      <c r="H56" s="164"/>
    </row>
    <row r="57" spans="1:8" x14ac:dyDescent="0.25">
      <c r="A57" s="66"/>
      <c r="B57" s="66"/>
      <c r="C57" s="92"/>
      <c r="D57" s="92"/>
      <c r="E57" s="92"/>
      <c r="F57" s="92"/>
      <c r="G57" s="164"/>
      <c r="H57" s="164"/>
    </row>
    <row r="58" spans="1:8" x14ac:dyDescent="0.25">
      <c r="A58" s="66"/>
      <c r="B58" s="66"/>
      <c r="C58" s="92"/>
      <c r="D58" s="92"/>
      <c r="E58" s="92"/>
      <c r="F58" s="92"/>
      <c r="G58" s="164"/>
      <c r="H58" s="164"/>
    </row>
    <row r="59" spans="1:8" x14ac:dyDescent="0.25">
      <c r="A59" s="66"/>
      <c r="B59" s="66"/>
      <c r="C59" s="92"/>
      <c r="D59" s="92"/>
      <c r="E59" s="92"/>
      <c r="F59" s="92"/>
      <c r="G59" s="164"/>
      <c r="H59" s="164"/>
    </row>
    <row r="60" spans="1:8" x14ac:dyDescent="0.25">
      <c r="A60" s="66"/>
      <c r="B60" s="66"/>
      <c r="C60" s="92"/>
      <c r="D60" s="92"/>
      <c r="E60" s="92"/>
      <c r="F60" s="92"/>
      <c r="G60" s="164"/>
      <c r="H60" s="164"/>
    </row>
    <row r="61" spans="1:8" x14ac:dyDescent="0.25">
      <c r="A61" s="66"/>
      <c r="B61" s="66"/>
      <c r="C61" s="92"/>
      <c r="D61" s="92"/>
      <c r="E61" s="92"/>
      <c r="F61" s="92"/>
      <c r="G61" s="164"/>
      <c r="H61" s="164"/>
    </row>
    <row r="62" spans="1:8" ht="15.75" thickBot="1" x14ac:dyDescent="0.3">
      <c r="A62" s="66"/>
      <c r="B62" s="66"/>
      <c r="C62" s="92"/>
      <c r="D62" s="92"/>
      <c r="E62" s="92"/>
      <c r="F62" s="92"/>
      <c r="G62" s="164"/>
      <c r="H62" s="164"/>
    </row>
    <row r="63" spans="1:8" ht="16.5" thickTop="1" thickBot="1" x14ac:dyDescent="0.3">
      <c r="A63" s="119" t="s">
        <v>939</v>
      </c>
      <c r="B63" s="120"/>
      <c r="C63" s="120"/>
      <c r="D63" s="120"/>
      <c r="E63" s="120"/>
      <c r="F63" s="120"/>
      <c r="G63" s="120"/>
      <c r="H63" s="121"/>
    </row>
    <row r="64" spans="1:8" ht="15.75" thickTop="1" x14ac:dyDescent="0.25">
      <c r="A64" s="66"/>
      <c r="B64" s="96"/>
      <c r="C64" s="118" t="s">
        <v>865</v>
      </c>
      <c r="D64" s="126" t="s">
        <v>865</v>
      </c>
      <c r="E64" s="126" t="s">
        <v>868</v>
      </c>
      <c r="F64" s="126" t="s">
        <v>868</v>
      </c>
      <c r="G64" s="126" t="s">
        <v>868</v>
      </c>
      <c r="H64" s="118" t="s">
        <v>111</v>
      </c>
    </row>
    <row r="65" spans="1:8" x14ac:dyDescent="0.25">
      <c r="A65" s="66"/>
      <c r="B65" s="96"/>
      <c r="C65" s="118" t="s">
        <v>866</v>
      </c>
      <c r="D65" s="126" t="s">
        <v>867</v>
      </c>
      <c r="E65" s="126" t="s">
        <v>869</v>
      </c>
      <c r="F65" s="126" t="s">
        <v>867</v>
      </c>
      <c r="G65" s="126" t="s">
        <v>866</v>
      </c>
      <c r="H65" s="1" t="s">
        <v>870</v>
      </c>
    </row>
    <row r="66" spans="1:8" ht="15.75" thickBot="1" x14ac:dyDescent="0.3">
      <c r="A66" s="66"/>
      <c r="B66" s="97" t="s">
        <v>940</v>
      </c>
      <c r="C66" s="76" t="s">
        <v>3</v>
      </c>
      <c r="D66" s="88"/>
      <c r="E66" s="88" t="s">
        <v>77</v>
      </c>
      <c r="F66" s="88" t="s">
        <v>872</v>
      </c>
      <c r="G66" s="88" t="s">
        <v>77</v>
      </c>
      <c r="H66" s="76" t="s">
        <v>77</v>
      </c>
    </row>
    <row r="67" spans="1:8" ht="15.75" thickTop="1" x14ac:dyDescent="0.25">
      <c r="A67" s="66"/>
      <c r="B67" s="66" t="s">
        <v>941</v>
      </c>
      <c r="C67" s="92">
        <f>C17</f>
        <v>249518</v>
      </c>
      <c r="D67" s="92">
        <f t="shared" ref="D67:H67" si="5">D17</f>
        <v>249159.11000000002</v>
      </c>
      <c r="E67" s="92">
        <f t="shared" si="5"/>
        <v>272579</v>
      </c>
      <c r="F67" s="92">
        <f t="shared" si="5"/>
        <v>135899.59</v>
      </c>
      <c r="G67" s="92">
        <f t="shared" si="5"/>
        <v>281598</v>
      </c>
      <c r="H67" s="92">
        <f t="shared" si="5"/>
        <v>315459</v>
      </c>
    </row>
    <row r="68" spans="1:8" x14ac:dyDescent="0.25">
      <c r="A68" s="66"/>
      <c r="B68" s="66" t="s">
        <v>79</v>
      </c>
      <c r="C68" s="92">
        <f>C22</f>
        <v>6150</v>
      </c>
      <c r="D68" s="92">
        <f t="shared" ref="D68:H68" si="6">D22</f>
        <v>4754.84</v>
      </c>
      <c r="E68" s="92">
        <f t="shared" si="6"/>
        <v>5150</v>
      </c>
      <c r="F68" s="92">
        <f t="shared" si="6"/>
        <v>1757.8400000000001</v>
      </c>
      <c r="G68" s="92">
        <f t="shared" si="6"/>
        <v>5000</v>
      </c>
      <c r="H68" s="92">
        <f t="shared" si="6"/>
        <v>5600</v>
      </c>
    </row>
    <row r="69" spans="1:8" x14ac:dyDescent="0.25">
      <c r="A69" s="66"/>
      <c r="B69" s="66" t="s">
        <v>80</v>
      </c>
      <c r="C69" s="92">
        <f>C24</f>
        <v>0</v>
      </c>
      <c r="D69" s="92">
        <f t="shared" ref="D69:H69" si="7">D24</f>
        <v>0</v>
      </c>
      <c r="E69" s="92">
        <f t="shared" si="7"/>
        <v>6375</v>
      </c>
      <c r="F69" s="92">
        <f t="shared" si="7"/>
        <v>6375</v>
      </c>
      <c r="G69" s="92">
        <f t="shared" si="7"/>
        <v>6375</v>
      </c>
      <c r="H69" s="92">
        <f t="shared" si="7"/>
        <v>12740</v>
      </c>
    </row>
    <row r="70" spans="1:8" x14ac:dyDescent="0.25">
      <c r="A70" s="66"/>
      <c r="B70" s="66" t="s">
        <v>81</v>
      </c>
      <c r="C70" s="92">
        <f>C33</f>
        <v>35080</v>
      </c>
      <c r="D70" s="92">
        <f t="shared" ref="D70:H70" si="8">D33</f>
        <v>30625.199999999997</v>
      </c>
      <c r="E70" s="92">
        <f t="shared" si="8"/>
        <v>22445</v>
      </c>
      <c r="F70" s="92">
        <f t="shared" si="8"/>
        <v>5662.21</v>
      </c>
      <c r="G70" s="92">
        <f t="shared" si="8"/>
        <v>18327</v>
      </c>
      <c r="H70" s="92">
        <f t="shared" si="8"/>
        <v>24245</v>
      </c>
    </row>
    <row r="71" spans="1:8" ht="15.75" thickBot="1" x14ac:dyDescent="0.3">
      <c r="A71" s="66"/>
      <c r="B71" s="66" t="s">
        <v>964</v>
      </c>
      <c r="C71" s="92">
        <v>0</v>
      </c>
      <c r="D71" s="92">
        <v>0</v>
      </c>
      <c r="E71" s="92">
        <v>0</v>
      </c>
      <c r="F71" s="92">
        <v>0</v>
      </c>
      <c r="G71" s="92">
        <v>0</v>
      </c>
      <c r="H71" s="92">
        <v>0</v>
      </c>
    </row>
    <row r="72" spans="1:8" ht="16.5" thickTop="1" thickBot="1" x14ac:dyDescent="0.3">
      <c r="A72" s="66"/>
      <c r="B72" s="98" t="s">
        <v>78</v>
      </c>
      <c r="C72" s="99">
        <f t="shared" ref="C72:H72" si="9">SUM(C67:C71)</f>
        <v>290748</v>
      </c>
      <c r="D72" s="99">
        <f t="shared" si="9"/>
        <v>284539.15000000002</v>
      </c>
      <c r="E72" s="99">
        <f t="shared" si="9"/>
        <v>306549</v>
      </c>
      <c r="F72" s="99">
        <f t="shared" si="9"/>
        <v>149694.63999999998</v>
      </c>
      <c r="G72" s="99">
        <f t="shared" si="9"/>
        <v>311300</v>
      </c>
      <c r="H72" s="99">
        <f t="shared" si="9"/>
        <v>358044</v>
      </c>
    </row>
    <row r="73" spans="1:8" ht="16.5" thickTop="1" thickBot="1" x14ac:dyDescent="0.3">
      <c r="A73" s="66"/>
      <c r="B73" s="85"/>
      <c r="C73" s="100"/>
      <c r="D73" s="100"/>
      <c r="E73" s="100"/>
      <c r="F73" s="100"/>
      <c r="G73" s="100"/>
      <c r="H73" s="100"/>
    </row>
    <row r="74" spans="1:8" ht="16.5" thickTop="1" thickBot="1" x14ac:dyDescent="0.3">
      <c r="A74" s="123" t="s">
        <v>943</v>
      </c>
      <c r="B74" s="124"/>
      <c r="C74" s="124"/>
      <c r="D74" s="124"/>
      <c r="E74" s="124"/>
      <c r="F74" s="124"/>
      <c r="G74" s="124"/>
      <c r="H74" s="125"/>
    </row>
    <row r="75" spans="1:8" ht="15.75" thickTop="1" x14ac:dyDescent="0.25">
      <c r="A75" s="66"/>
      <c r="B75" s="96"/>
      <c r="C75" s="101"/>
      <c r="D75" s="101" t="s">
        <v>867</v>
      </c>
      <c r="E75" s="101" t="s">
        <v>867</v>
      </c>
      <c r="F75" s="101" t="s">
        <v>867</v>
      </c>
      <c r="G75" s="101" t="s">
        <v>77</v>
      </c>
      <c r="H75" s="101" t="s">
        <v>870</v>
      </c>
    </row>
    <row r="76" spans="1:8" ht="15.75" thickBot="1" x14ac:dyDescent="0.3">
      <c r="A76" s="66"/>
      <c r="B76" s="144"/>
      <c r="C76" s="102"/>
      <c r="D76" s="165">
        <v>2022</v>
      </c>
      <c r="E76" s="165">
        <v>2023</v>
      </c>
      <c r="F76" s="165">
        <v>2024</v>
      </c>
      <c r="G76" s="165">
        <v>2025</v>
      </c>
      <c r="H76" s="165">
        <v>2026</v>
      </c>
    </row>
    <row r="77" spans="1:8" ht="15.75" thickTop="1" x14ac:dyDescent="0.25">
      <c r="A77" s="66"/>
      <c r="B77" s="65" t="s">
        <v>983</v>
      </c>
      <c r="C77" s="65"/>
      <c r="D77" s="65">
        <v>74</v>
      </c>
      <c r="E77" s="65">
        <v>65</v>
      </c>
      <c r="F77" s="65">
        <v>65</v>
      </c>
      <c r="G77" s="65">
        <v>65</v>
      </c>
      <c r="H77" s="65">
        <v>65</v>
      </c>
    </row>
    <row r="78" spans="1:8" x14ac:dyDescent="0.25">
      <c r="A78" s="66"/>
      <c r="B78" s="65" t="s">
        <v>984</v>
      </c>
      <c r="C78" s="65"/>
      <c r="D78" s="65">
        <v>58</v>
      </c>
      <c r="E78" s="65">
        <v>65</v>
      </c>
      <c r="F78" s="65">
        <v>65</v>
      </c>
      <c r="G78" s="65">
        <v>65</v>
      </c>
      <c r="H78" s="65">
        <v>65</v>
      </c>
    </row>
    <row r="79" spans="1:8" x14ac:dyDescent="0.25">
      <c r="A79" s="66"/>
      <c r="B79" s="65" t="s">
        <v>985</v>
      </c>
      <c r="C79" s="65"/>
      <c r="D79" s="65">
        <v>158</v>
      </c>
      <c r="E79" s="65">
        <v>200</v>
      </c>
      <c r="F79" s="65">
        <v>170</v>
      </c>
      <c r="G79" s="65">
        <v>170</v>
      </c>
      <c r="H79" s="65">
        <v>170</v>
      </c>
    </row>
    <row r="80" spans="1:8" x14ac:dyDescent="0.25">
      <c r="A80" s="66"/>
      <c r="B80" s="65" t="s">
        <v>986</v>
      </c>
      <c r="C80" s="65"/>
      <c r="D80" s="65">
        <v>174</v>
      </c>
      <c r="E80" s="65">
        <v>250</v>
      </c>
      <c r="F80" s="65">
        <v>200</v>
      </c>
      <c r="G80" s="65">
        <v>200</v>
      </c>
      <c r="H80" s="65">
        <v>250</v>
      </c>
    </row>
    <row r="81" spans="1:8" x14ac:dyDescent="0.25">
      <c r="A81" s="66"/>
      <c r="B81" s="65" t="s">
        <v>987</v>
      </c>
      <c r="C81" s="65"/>
      <c r="D81" s="65">
        <v>87</v>
      </c>
      <c r="E81" s="65">
        <v>100</v>
      </c>
      <c r="F81" s="65">
        <v>90</v>
      </c>
      <c r="G81" s="65">
        <v>90</v>
      </c>
      <c r="H81" s="65">
        <v>65</v>
      </c>
    </row>
    <row r="82" spans="1:8" x14ac:dyDescent="0.25">
      <c r="A82" s="66"/>
      <c r="B82" s="65" t="s">
        <v>988</v>
      </c>
      <c r="C82" s="65"/>
      <c r="D82" s="65">
        <v>38</v>
      </c>
      <c r="E82" s="65">
        <v>35</v>
      </c>
      <c r="F82" s="65">
        <v>40</v>
      </c>
      <c r="G82" s="65">
        <v>40</v>
      </c>
      <c r="H82" s="65">
        <v>35</v>
      </c>
    </row>
    <row r="83" spans="1:8" x14ac:dyDescent="0.25">
      <c r="A83" s="66"/>
      <c r="B83" s="65" t="s">
        <v>989</v>
      </c>
      <c r="C83" s="65"/>
      <c r="D83" s="65">
        <v>33</v>
      </c>
      <c r="E83" s="65">
        <v>35</v>
      </c>
      <c r="F83" s="65">
        <v>35</v>
      </c>
      <c r="G83" s="65">
        <v>35</v>
      </c>
      <c r="H83" s="65">
        <v>30</v>
      </c>
    </row>
    <row r="84" spans="1:8" x14ac:dyDescent="0.25">
      <c r="A84" s="66"/>
      <c r="B84" s="65" t="s">
        <v>990</v>
      </c>
      <c r="C84" s="65"/>
      <c r="D84" s="65">
        <v>4</v>
      </c>
      <c r="E84" s="65">
        <v>5</v>
      </c>
      <c r="F84" s="65">
        <v>4</v>
      </c>
      <c r="G84" s="65">
        <v>4</v>
      </c>
      <c r="H84" s="65">
        <v>4</v>
      </c>
    </row>
    <row r="85" spans="1:8" x14ac:dyDescent="0.25">
      <c r="A85" s="66"/>
      <c r="B85" s="65" t="s">
        <v>991</v>
      </c>
      <c r="C85" s="65"/>
      <c r="D85" s="65">
        <v>3</v>
      </c>
      <c r="E85" s="65">
        <v>6</v>
      </c>
      <c r="F85" s="65">
        <v>6</v>
      </c>
      <c r="G85" s="65">
        <v>8</v>
      </c>
      <c r="H85" s="65">
        <v>8</v>
      </c>
    </row>
    <row r="86" spans="1:8" x14ac:dyDescent="0.25">
      <c r="A86" s="66"/>
      <c r="B86" s="65" t="s">
        <v>992</v>
      </c>
      <c r="C86" s="65"/>
      <c r="D86" s="65">
        <v>2</v>
      </c>
      <c r="E86" s="65">
        <v>2</v>
      </c>
      <c r="F86" s="65">
        <v>2</v>
      </c>
      <c r="G86" s="65">
        <v>2</v>
      </c>
      <c r="H86" s="65">
        <v>2</v>
      </c>
    </row>
    <row r="87" spans="1:8" x14ac:dyDescent="0.25">
      <c r="A87" s="66"/>
      <c r="B87" s="65" t="s">
        <v>993</v>
      </c>
      <c r="C87" s="65"/>
      <c r="D87" s="65">
        <v>0</v>
      </c>
      <c r="E87" s="65">
        <v>1</v>
      </c>
      <c r="F87" s="65">
        <v>1</v>
      </c>
      <c r="G87" s="65">
        <v>1</v>
      </c>
      <c r="H87" s="65">
        <v>1</v>
      </c>
    </row>
    <row r="88" spans="1:8" x14ac:dyDescent="0.25">
      <c r="A88" s="66"/>
      <c r="B88" s="65" t="s">
        <v>994</v>
      </c>
      <c r="C88" s="65"/>
      <c r="D88" s="65">
        <v>37</v>
      </c>
      <c r="E88" s="65">
        <v>65</v>
      </c>
      <c r="F88" s="65">
        <v>40</v>
      </c>
      <c r="G88" s="65">
        <v>10</v>
      </c>
      <c r="H88" s="65">
        <v>60</v>
      </c>
    </row>
    <row r="89" spans="1:8" x14ac:dyDescent="0.25">
      <c r="A89" s="66"/>
      <c r="B89" s="65" t="s">
        <v>995</v>
      </c>
      <c r="C89" s="65"/>
      <c r="D89" s="65">
        <v>947</v>
      </c>
      <c r="E89" s="65">
        <v>1000</v>
      </c>
      <c r="F89" s="65">
        <v>1000</v>
      </c>
      <c r="G89" s="65">
        <v>1100</v>
      </c>
      <c r="H89" s="65">
        <v>1500</v>
      </c>
    </row>
    <row r="90" spans="1:8" x14ac:dyDescent="0.25">
      <c r="A90" s="66"/>
      <c r="B90" s="65" t="s">
        <v>996</v>
      </c>
      <c r="C90" s="65"/>
      <c r="D90" s="65">
        <v>5</v>
      </c>
      <c r="E90" s="65">
        <v>1</v>
      </c>
      <c r="F90" s="65">
        <v>2</v>
      </c>
      <c r="G90" s="65">
        <v>2</v>
      </c>
      <c r="H90" s="65">
        <v>2</v>
      </c>
    </row>
    <row r="91" spans="1:8" ht="15.75" thickBot="1" x14ac:dyDescent="0.3">
      <c r="A91" s="66"/>
      <c r="B91" s="66"/>
      <c r="C91" s="92"/>
      <c r="D91" s="92"/>
      <c r="E91" s="92"/>
      <c r="F91" s="92"/>
      <c r="G91" s="164"/>
      <c r="H91" s="164"/>
    </row>
    <row r="92" spans="1:8" ht="16.5" thickTop="1" thickBot="1" x14ac:dyDescent="0.3">
      <c r="A92" s="119" t="s">
        <v>955</v>
      </c>
      <c r="B92" s="120"/>
      <c r="C92" s="120"/>
      <c r="D92" s="120"/>
      <c r="E92" s="120"/>
      <c r="F92" s="120"/>
      <c r="G92" s="120"/>
      <c r="H92" s="121"/>
    </row>
    <row r="93" spans="1:8" ht="15.75" thickTop="1" x14ac:dyDescent="0.25">
      <c r="A93" s="66"/>
      <c r="B93" s="66"/>
      <c r="C93" s="101"/>
      <c r="D93" s="101" t="s">
        <v>867</v>
      </c>
      <c r="E93" s="101" t="s">
        <v>867</v>
      </c>
      <c r="F93" s="101" t="s">
        <v>867</v>
      </c>
      <c r="G93" s="132" t="s">
        <v>77</v>
      </c>
      <c r="H93" s="132" t="s">
        <v>870</v>
      </c>
    </row>
    <row r="94" spans="1:8" ht="15.75" thickBot="1" x14ac:dyDescent="0.3">
      <c r="A94" s="66"/>
      <c r="B94" s="166" t="s">
        <v>956</v>
      </c>
      <c r="C94" s="102"/>
      <c r="D94" s="165">
        <v>2022</v>
      </c>
      <c r="E94" s="165">
        <v>2023</v>
      </c>
      <c r="F94" s="165">
        <v>2024</v>
      </c>
      <c r="G94" s="165">
        <v>2025</v>
      </c>
      <c r="H94" s="165">
        <v>2026</v>
      </c>
    </row>
    <row r="95" spans="1:8" ht="15.75" thickTop="1" x14ac:dyDescent="0.25">
      <c r="A95" s="66"/>
      <c r="B95" s="65"/>
      <c r="C95" s="66"/>
      <c r="D95" s="66"/>
      <c r="E95" s="66"/>
      <c r="F95" s="93"/>
      <c r="G95" s="135"/>
      <c r="H95" s="135"/>
    </row>
    <row r="96" spans="1:8" x14ac:dyDescent="0.25">
      <c r="A96" s="66"/>
      <c r="B96" s="65" t="s">
        <v>997</v>
      </c>
      <c r="C96" s="66"/>
      <c r="D96" s="109">
        <v>1</v>
      </c>
      <c r="E96" s="109">
        <v>1</v>
      </c>
      <c r="F96" s="109">
        <v>1</v>
      </c>
      <c r="G96" s="109">
        <v>1</v>
      </c>
      <c r="H96" s="109">
        <v>1</v>
      </c>
    </row>
    <row r="97" spans="1:8" x14ac:dyDescent="0.25">
      <c r="A97" s="66"/>
      <c r="B97" s="65" t="s">
        <v>1000</v>
      </c>
      <c r="C97" s="66"/>
      <c r="D97" s="109">
        <v>1</v>
      </c>
      <c r="E97" s="109">
        <v>1</v>
      </c>
      <c r="F97" s="109">
        <v>1</v>
      </c>
      <c r="G97" s="109">
        <v>1</v>
      </c>
      <c r="H97" s="109">
        <v>1</v>
      </c>
    </row>
    <row r="98" spans="1:8" ht="15.75" thickBot="1" x14ac:dyDescent="0.3">
      <c r="A98" s="66"/>
      <c r="B98" s="138" t="s">
        <v>998</v>
      </c>
      <c r="C98" s="148"/>
      <c r="D98" s="167">
        <v>1</v>
      </c>
      <c r="E98" s="167">
        <v>1</v>
      </c>
      <c r="F98" s="167">
        <v>1</v>
      </c>
      <c r="G98" s="167">
        <v>1</v>
      </c>
      <c r="H98" s="167">
        <v>1</v>
      </c>
    </row>
    <row r="99" spans="1:8" ht="15.75" thickTop="1" x14ac:dyDescent="0.25">
      <c r="A99" s="66"/>
      <c r="B99" s="65" t="s">
        <v>999</v>
      </c>
      <c r="C99" s="66"/>
      <c r="D99" s="109">
        <f>SUM(D96:D98)</f>
        <v>3</v>
      </c>
      <c r="E99" s="109">
        <f t="shared" ref="E99:H99" si="10">SUM(E96:E98)</f>
        <v>3</v>
      </c>
      <c r="F99" s="109">
        <f t="shared" si="10"/>
        <v>3</v>
      </c>
      <c r="G99" s="109">
        <f t="shared" si="10"/>
        <v>3</v>
      </c>
      <c r="H99" s="109">
        <f t="shared" si="10"/>
        <v>3</v>
      </c>
    </row>
    <row r="100" spans="1:8" x14ac:dyDescent="0.25">
      <c r="A100" s="66"/>
      <c r="B100" s="66"/>
      <c r="C100" s="92"/>
      <c r="D100" s="92"/>
      <c r="E100" s="92"/>
      <c r="F100" s="92"/>
      <c r="G100" s="164"/>
      <c r="H100" s="164"/>
    </row>
  </sheetData>
  <mergeCells count="3">
    <mergeCell ref="A1:H1"/>
    <mergeCell ref="A2:H2"/>
    <mergeCell ref="A3:H3"/>
  </mergeCells>
  <pageMargins left="0.5" right="0.5" top="0.5" bottom="0.5" header="0.3" footer="0.3"/>
  <pageSetup scale="82" orientation="portrait" r:id="rId1"/>
  <rowBreaks count="1" manualBreakCount="1">
    <brk id="41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85"/>
  <sheetViews>
    <sheetView topLeftCell="A9" zoomScaleNormal="100" workbookViewId="0">
      <selection activeCell="K33" sqref="K33"/>
    </sheetView>
  </sheetViews>
  <sheetFormatPr defaultRowHeight="15" x14ac:dyDescent="0.25"/>
  <cols>
    <col min="1" max="1" width="13.5703125" customWidth="1"/>
    <col min="2" max="2" width="28.5703125" customWidth="1"/>
    <col min="6" max="6" width="10.42578125" bestFit="1" customWidth="1"/>
    <col min="7" max="7" width="9.7109375" bestFit="1" customWidth="1"/>
    <col min="8" max="8" width="10.28515625" bestFit="1" customWidth="1"/>
  </cols>
  <sheetData>
    <row r="1" spans="1:8" x14ac:dyDescent="0.25">
      <c r="A1" s="245" t="s">
        <v>0</v>
      </c>
      <c r="B1" s="245"/>
      <c r="C1" s="245"/>
      <c r="D1" s="245"/>
      <c r="E1" s="245"/>
      <c r="F1" s="245"/>
      <c r="G1" s="245"/>
      <c r="H1" s="245"/>
    </row>
    <row r="2" spans="1:8" x14ac:dyDescent="0.25">
      <c r="A2" s="245" t="s">
        <v>871</v>
      </c>
      <c r="B2" s="245"/>
      <c r="C2" s="245"/>
      <c r="D2" s="245"/>
      <c r="E2" s="245"/>
      <c r="F2" s="245"/>
      <c r="G2" s="245"/>
      <c r="H2" s="245"/>
    </row>
    <row r="3" spans="1:8" x14ac:dyDescent="0.25">
      <c r="A3" s="245" t="s">
        <v>1005</v>
      </c>
      <c r="B3" s="245"/>
      <c r="C3" s="245"/>
      <c r="D3" s="245"/>
      <c r="E3" s="245"/>
      <c r="F3" s="245"/>
      <c r="G3" s="245"/>
      <c r="H3" s="245"/>
    </row>
    <row r="4" spans="1:8" x14ac:dyDescent="0.25">
      <c r="A4" s="1"/>
      <c r="B4" s="1"/>
      <c r="C4" s="1"/>
      <c r="D4" s="1"/>
      <c r="E4" s="1"/>
      <c r="F4" s="1"/>
      <c r="G4" s="1"/>
    </row>
    <row r="5" spans="1:8" x14ac:dyDescent="0.25">
      <c r="A5" s="1" t="s">
        <v>30</v>
      </c>
      <c r="B5" s="1" t="s">
        <v>31</v>
      </c>
      <c r="C5" s="75" t="s">
        <v>865</v>
      </c>
      <c r="D5" s="82" t="s">
        <v>865</v>
      </c>
      <c r="E5" s="82" t="s">
        <v>868</v>
      </c>
      <c r="F5" s="82" t="s">
        <v>868</v>
      </c>
      <c r="G5" s="82" t="s">
        <v>868</v>
      </c>
      <c r="H5" s="75" t="s">
        <v>111</v>
      </c>
    </row>
    <row r="6" spans="1:8" x14ac:dyDescent="0.25">
      <c r="A6" s="1" t="s">
        <v>32</v>
      </c>
      <c r="B6" s="1"/>
      <c r="C6" s="75" t="s">
        <v>866</v>
      </c>
      <c r="D6" s="82" t="s">
        <v>867</v>
      </c>
      <c r="E6" s="82" t="s">
        <v>869</v>
      </c>
      <c r="F6" s="82" t="s">
        <v>867</v>
      </c>
      <c r="G6" s="82" t="s">
        <v>866</v>
      </c>
      <c r="H6" s="1" t="s">
        <v>870</v>
      </c>
    </row>
    <row r="7" spans="1:8" ht="15.75" thickBot="1" x14ac:dyDescent="0.3">
      <c r="A7" s="1" t="s">
        <v>2</v>
      </c>
      <c r="B7" s="1"/>
      <c r="C7" s="76" t="s">
        <v>3</v>
      </c>
      <c r="D7" s="88"/>
      <c r="E7" s="88" t="s">
        <v>77</v>
      </c>
      <c r="F7" s="88" t="s">
        <v>872</v>
      </c>
      <c r="G7" s="88" t="s">
        <v>77</v>
      </c>
      <c r="H7" s="76" t="s">
        <v>77</v>
      </c>
    </row>
    <row r="8" spans="1:8" ht="15.75" thickTop="1" x14ac:dyDescent="0.25">
      <c r="A8" s="3" t="s">
        <v>327</v>
      </c>
      <c r="B8" s="3" t="s">
        <v>283</v>
      </c>
      <c r="C8" s="8">
        <v>148566</v>
      </c>
      <c r="D8" s="8">
        <v>148444.04999999999</v>
      </c>
      <c r="E8" s="8">
        <v>156833</v>
      </c>
      <c r="F8" s="8">
        <v>73149.52</v>
      </c>
      <c r="G8" s="8">
        <v>155950</v>
      </c>
      <c r="H8" s="8">
        <v>164216</v>
      </c>
    </row>
    <row r="9" spans="1:8" s="57" customFormat="1" x14ac:dyDescent="0.25">
      <c r="A9" s="26" t="s">
        <v>853</v>
      </c>
      <c r="B9" s="26" t="s">
        <v>290</v>
      </c>
      <c r="C9" s="29">
        <v>420</v>
      </c>
      <c r="D9" s="29">
        <v>269.29000000000002</v>
      </c>
      <c r="E9" s="29">
        <v>620</v>
      </c>
      <c r="F9" s="29">
        <v>296.45999999999998</v>
      </c>
      <c r="G9" s="29">
        <v>618</v>
      </c>
      <c r="H9" s="29">
        <v>620</v>
      </c>
    </row>
    <row r="10" spans="1:8" x14ac:dyDescent="0.25">
      <c r="A10" s="58" t="s">
        <v>328</v>
      </c>
      <c r="B10" s="58" t="s">
        <v>285</v>
      </c>
      <c r="C10" s="59">
        <v>600</v>
      </c>
      <c r="D10" s="59">
        <v>600</v>
      </c>
      <c r="E10" s="59">
        <v>660</v>
      </c>
      <c r="F10" s="59">
        <v>660</v>
      </c>
      <c r="G10" s="59">
        <v>660</v>
      </c>
      <c r="H10" s="59">
        <v>720</v>
      </c>
    </row>
    <row r="11" spans="1:8" x14ac:dyDescent="0.25">
      <c r="A11" s="58" t="s">
        <v>329</v>
      </c>
      <c r="B11" s="58" t="s">
        <v>286</v>
      </c>
      <c r="C11" s="59">
        <v>20166</v>
      </c>
      <c r="D11" s="59">
        <v>20151.39</v>
      </c>
      <c r="E11" s="59">
        <v>21825</v>
      </c>
      <c r="F11" s="59">
        <v>10209.32</v>
      </c>
      <c r="G11" s="59">
        <v>21713</v>
      </c>
      <c r="H11" s="59">
        <v>22889</v>
      </c>
    </row>
    <row r="12" spans="1:8" x14ac:dyDescent="0.25">
      <c r="A12" s="58" t="s">
        <v>330</v>
      </c>
      <c r="B12" s="58" t="s">
        <v>287</v>
      </c>
      <c r="C12" s="59">
        <v>11752</v>
      </c>
      <c r="D12" s="59">
        <v>11739.32</v>
      </c>
      <c r="E12" s="59">
        <v>11479</v>
      </c>
      <c r="F12" s="59">
        <v>5845.45</v>
      </c>
      <c r="G12" s="59">
        <v>12401</v>
      </c>
      <c r="H12" s="59">
        <v>13048</v>
      </c>
    </row>
    <row r="13" spans="1:8" x14ac:dyDescent="0.25">
      <c r="A13" s="58" t="s">
        <v>332</v>
      </c>
      <c r="B13" s="58" t="s">
        <v>289</v>
      </c>
      <c r="C13" s="49">
        <v>307</v>
      </c>
      <c r="D13" s="49">
        <v>305.45</v>
      </c>
      <c r="E13" s="49">
        <v>245</v>
      </c>
      <c r="F13" s="49">
        <v>239.08</v>
      </c>
      <c r="G13" s="49">
        <v>368</v>
      </c>
      <c r="H13" s="49">
        <v>171</v>
      </c>
    </row>
    <row r="14" spans="1:8" x14ac:dyDescent="0.25">
      <c r="A14" s="58" t="s">
        <v>331</v>
      </c>
      <c r="B14" s="58" t="s">
        <v>288</v>
      </c>
      <c r="C14" s="59">
        <v>7979</v>
      </c>
      <c r="D14" s="59">
        <v>7929.06</v>
      </c>
      <c r="E14" s="59">
        <v>8919</v>
      </c>
      <c r="F14" s="59">
        <v>7449.72</v>
      </c>
      <c r="G14" s="59">
        <v>8919</v>
      </c>
      <c r="H14" s="59">
        <v>10114</v>
      </c>
    </row>
    <row r="15" spans="1:8" x14ac:dyDescent="0.25">
      <c r="A15" s="58" t="s">
        <v>345</v>
      </c>
      <c r="B15" s="58" t="s">
        <v>320</v>
      </c>
      <c r="C15" s="61">
        <v>3911</v>
      </c>
      <c r="D15" s="61">
        <v>3921</v>
      </c>
      <c r="E15" s="61">
        <v>5000</v>
      </c>
      <c r="F15" s="61">
        <v>2372.2199999999998</v>
      </c>
      <c r="G15" s="61">
        <v>5000</v>
      </c>
      <c r="H15" s="61">
        <v>5000</v>
      </c>
    </row>
    <row r="16" spans="1:8" x14ac:dyDescent="0.25">
      <c r="A16" s="58" t="s">
        <v>333</v>
      </c>
      <c r="B16" s="58" t="s">
        <v>334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</row>
    <row r="17" spans="1:14" x14ac:dyDescent="0.25">
      <c r="A17" s="9"/>
      <c r="B17" s="9" t="s">
        <v>94</v>
      </c>
      <c r="C17" s="10">
        <f>SUM(C8:C16)</f>
        <v>193701</v>
      </c>
      <c r="D17" s="10">
        <f t="shared" ref="D17:H17" si="0">SUM(D8:D16)</f>
        <v>193359.56</v>
      </c>
      <c r="E17" s="10">
        <f t="shared" si="0"/>
        <v>205581</v>
      </c>
      <c r="F17" s="10">
        <f t="shared" si="0"/>
        <v>100221.77000000002</v>
      </c>
      <c r="G17" s="10">
        <f>SUM(G8:G16)</f>
        <v>205629</v>
      </c>
      <c r="H17" s="10">
        <f t="shared" si="0"/>
        <v>216778</v>
      </c>
    </row>
    <row r="18" spans="1:14" x14ac:dyDescent="0.25">
      <c r="A18" s="54" t="s">
        <v>335</v>
      </c>
      <c r="B18" s="54" t="s">
        <v>292</v>
      </c>
      <c r="C18" s="61">
        <v>206</v>
      </c>
      <c r="D18" s="61">
        <v>205.71</v>
      </c>
      <c r="E18" s="61">
        <v>200</v>
      </c>
      <c r="F18" s="61">
        <v>183.26</v>
      </c>
      <c r="G18" s="61">
        <v>200</v>
      </c>
      <c r="H18" s="61">
        <v>300</v>
      </c>
      <c r="I18" s="13"/>
      <c r="J18" s="13"/>
      <c r="K18" s="13"/>
      <c r="L18" s="13"/>
      <c r="M18" s="13"/>
      <c r="N18" s="13"/>
    </row>
    <row r="19" spans="1:14" s="57" customFormat="1" x14ac:dyDescent="0.25">
      <c r="A19" s="54" t="s">
        <v>890</v>
      </c>
      <c r="B19" s="54" t="s">
        <v>294</v>
      </c>
      <c r="C19" s="61">
        <v>0</v>
      </c>
      <c r="D19" s="61">
        <v>0</v>
      </c>
      <c r="E19" s="61">
        <v>0</v>
      </c>
      <c r="F19" s="61">
        <v>38.270000000000003</v>
      </c>
      <c r="G19" s="61">
        <v>38</v>
      </c>
      <c r="H19" s="61">
        <v>0</v>
      </c>
      <c r="I19" s="13"/>
      <c r="J19" s="13"/>
      <c r="K19" s="13"/>
      <c r="L19" s="13"/>
      <c r="M19" s="13"/>
      <c r="N19" s="13"/>
    </row>
    <row r="20" spans="1:14" x14ac:dyDescent="0.25">
      <c r="A20" s="58" t="s">
        <v>336</v>
      </c>
      <c r="B20" s="58" t="s">
        <v>300</v>
      </c>
      <c r="C20" s="61">
        <v>2750</v>
      </c>
      <c r="D20" s="59">
        <v>2586.9299999999998</v>
      </c>
      <c r="E20" s="59">
        <v>2750</v>
      </c>
      <c r="F20" s="59">
        <v>2752.4</v>
      </c>
      <c r="G20" s="59">
        <v>2750</v>
      </c>
      <c r="H20" s="61">
        <v>3500</v>
      </c>
    </row>
    <row r="21" spans="1:14" x14ac:dyDescent="0.25">
      <c r="A21" s="9"/>
      <c r="B21" s="9" t="s">
        <v>88</v>
      </c>
      <c r="C21" s="10">
        <f>SUM(C18:C20)</f>
        <v>2956</v>
      </c>
      <c r="D21" s="10">
        <f t="shared" ref="D21:H21" si="1">SUM(D18:D20)</f>
        <v>2792.64</v>
      </c>
      <c r="E21" s="10">
        <f t="shared" si="1"/>
        <v>2950</v>
      </c>
      <c r="F21" s="10">
        <f t="shared" si="1"/>
        <v>2973.9300000000003</v>
      </c>
      <c r="G21" s="10">
        <f>SUM(G18:G20)</f>
        <v>2988</v>
      </c>
      <c r="H21" s="10">
        <f t="shared" si="1"/>
        <v>3800</v>
      </c>
    </row>
    <row r="22" spans="1:14" s="57" customFormat="1" x14ac:dyDescent="0.25">
      <c r="A22" s="26" t="s">
        <v>337</v>
      </c>
      <c r="B22" s="26" t="s">
        <v>338</v>
      </c>
      <c r="C22" s="29">
        <v>25941</v>
      </c>
      <c r="D22" s="18">
        <v>24693.94</v>
      </c>
      <c r="E22" s="18">
        <v>24932</v>
      </c>
      <c r="F22" s="18">
        <v>20561.5</v>
      </c>
      <c r="G22" s="18">
        <v>24932</v>
      </c>
      <c r="H22" s="29">
        <v>27795</v>
      </c>
    </row>
    <row r="23" spans="1:14" x14ac:dyDescent="0.25">
      <c r="A23" s="58" t="s">
        <v>339</v>
      </c>
      <c r="B23" s="58" t="s">
        <v>340</v>
      </c>
      <c r="C23" s="61">
        <v>51264</v>
      </c>
      <c r="D23" s="61">
        <v>53045.97</v>
      </c>
      <c r="E23" s="61">
        <v>131924</v>
      </c>
      <c r="F23" s="61">
        <v>98359.9</v>
      </c>
      <c r="G23" s="61">
        <v>131924</v>
      </c>
      <c r="H23" s="61">
        <v>119780</v>
      </c>
    </row>
    <row r="24" spans="1:14" x14ac:dyDescent="0.25">
      <c r="A24" s="9"/>
      <c r="B24" s="9" t="s">
        <v>87</v>
      </c>
      <c r="C24" s="10">
        <f>SUM(C22:C23)</f>
        <v>77205</v>
      </c>
      <c r="D24" s="10">
        <f t="shared" ref="D24:H24" si="2">SUM(D22:D23)</f>
        <v>77739.91</v>
      </c>
      <c r="E24" s="10">
        <f t="shared" si="2"/>
        <v>156856</v>
      </c>
      <c r="F24" s="10">
        <f t="shared" si="2"/>
        <v>118921.4</v>
      </c>
      <c r="G24" s="10">
        <f>SUM(G22:G23)</f>
        <v>156856</v>
      </c>
      <c r="H24" s="10">
        <f t="shared" si="2"/>
        <v>147575</v>
      </c>
    </row>
    <row r="25" spans="1:14" x14ac:dyDescent="0.25">
      <c r="A25" s="58" t="s">
        <v>341</v>
      </c>
      <c r="B25" s="58" t="s">
        <v>312</v>
      </c>
      <c r="C25" s="61">
        <v>30328</v>
      </c>
      <c r="D25" s="61">
        <v>30507.82</v>
      </c>
      <c r="E25" s="61">
        <v>30952</v>
      </c>
      <c r="F25" s="61">
        <v>31136.6</v>
      </c>
      <c r="G25" s="61">
        <v>31137</v>
      </c>
      <c r="H25" s="61">
        <v>31150</v>
      </c>
    </row>
    <row r="26" spans="1:14" s="57" customFormat="1" x14ac:dyDescent="0.25">
      <c r="A26" s="58" t="s">
        <v>342</v>
      </c>
      <c r="B26" s="58" t="s">
        <v>314</v>
      </c>
      <c r="C26" s="61">
        <v>133</v>
      </c>
      <c r="D26" s="61">
        <v>132.28</v>
      </c>
      <c r="E26" s="61">
        <v>1383</v>
      </c>
      <c r="F26" s="61">
        <v>98.82</v>
      </c>
      <c r="G26" s="61">
        <v>300</v>
      </c>
      <c r="H26" s="61">
        <v>1383</v>
      </c>
    </row>
    <row r="27" spans="1:14" x14ac:dyDescent="0.25">
      <c r="A27" s="58" t="s">
        <v>343</v>
      </c>
      <c r="B27" s="58" t="s">
        <v>315</v>
      </c>
      <c r="C27" s="59">
        <v>1200</v>
      </c>
      <c r="D27" s="59">
        <v>18</v>
      </c>
      <c r="E27" s="59">
        <v>1200</v>
      </c>
      <c r="F27" s="59">
        <v>532.69000000000005</v>
      </c>
      <c r="G27" s="59">
        <v>1200</v>
      </c>
      <c r="H27" s="59">
        <v>1200</v>
      </c>
    </row>
    <row r="28" spans="1:14" x14ac:dyDescent="0.25">
      <c r="A28" s="58" t="s">
        <v>344</v>
      </c>
      <c r="B28" s="58" t="s">
        <v>317</v>
      </c>
      <c r="C28" s="59">
        <v>319</v>
      </c>
      <c r="D28" s="59">
        <v>318.74</v>
      </c>
      <c r="E28" s="59">
        <v>500</v>
      </c>
      <c r="F28" s="59">
        <v>0</v>
      </c>
      <c r="G28" s="59">
        <v>500</v>
      </c>
      <c r="H28" s="59">
        <v>500</v>
      </c>
    </row>
    <row r="29" spans="1:14" x14ac:dyDescent="0.25">
      <c r="A29" s="9"/>
      <c r="B29" s="9" t="s">
        <v>86</v>
      </c>
      <c r="C29" s="10">
        <f>SUM(C25:C28)</f>
        <v>31980</v>
      </c>
      <c r="D29" s="10">
        <f t="shared" ref="D29:H29" si="3">SUM(D25:D28)</f>
        <v>30976.84</v>
      </c>
      <c r="E29" s="10">
        <f t="shared" si="3"/>
        <v>34035</v>
      </c>
      <c r="F29" s="10">
        <f t="shared" si="3"/>
        <v>31768.109999999997</v>
      </c>
      <c r="G29" s="10">
        <f>SUM(G25:G28)</f>
        <v>33137</v>
      </c>
      <c r="H29" s="10">
        <f t="shared" si="3"/>
        <v>34233</v>
      </c>
    </row>
    <row r="30" spans="1:14" x14ac:dyDescent="0.25">
      <c r="A30" s="58" t="s">
        <v>346</v>
      </c>
      <c r="B30" s="58" t="s">
        <v>324</v>
      </c>
      <c r="C30" s="61">
        <v>56367</v>
      </c>
      <c r="D30" s="61">
        <v>53963.54</v>
      </c>
      <c r="E30" s="61">
        <v>18299</v>
      </c>
      <c r="F30" s="61">
        <v>6568.54</v>
      </c>
      <c r="G30" s="61">
        <v>26339</v>
      </c>
      <c r="H30" s="61">
        <v>11869</v>
      </c>
    </row>
    <row r="31" spans="1:14" x14ac:dyDescent="0.25">
      <c r="A31" s="21"/>
      <c r="B31" s="21" t="s">
        <v>83</v>
      </c>
      <c r="C31" s="74">
        <f>SUM(C30)</f>
        <v>56367</v>
      </c>
      <c r="D31" s="22">
        <f t="shared" ref="D31:H31" si="4">SUM(D30)</f>
        <v>53963.54</v>
      </c>
      <c r="E31" s="22">
        <f t="shared" si="4"/>
        <v>18299</v>
      </c>
      <c r="F31" s="22">
        <f t="shared" si="4"/>
        <v>6568.54</v>
      </c>
      <c r="G31" s="22">
        <f>SUM(G30)</f>
        <v>26339</v>
      </c>
      <c r="H31" s="22">
        <f t="shared" si="4"/>
        <v>11869</v>
      </c>
    </row>
    <row r="32" spans="1:14" x14ac:dyDescent="0.25">
      <c r="A32" s="9" t="s">
        <v>347</v>
      </c>
      <c r="B32" s="9" t="s">
        <v>324</v>
      </c>
      <c r="C32" s="25">
        <v>42820</v>
      </c>
      <c r="D32" s="25">
        <v>42819.41</v>
      </c>
      <c r="E32" s="25">
        <v>71730</v>
      </c>
      <c r="F32" s="25">
        <v>18130</v>
      </c>
      <c r="G32" s="25">
        <v>71730</v>
      </c>
      <c r="H32" s="25">
        <v>134379</v>
      </c>
    </row>
    <row r="33" spans="1:9" ht="15.75" thickBot="1" x14ac:dyDescent="0.3">
      <c r="A33" s="19"/>
      <c r="B33" s="19" t="s">
        <v>84</v>
      </c>
      <c r="C33" s="20">
        <f>SUM(C32)</f>
        <v>42820</v>
      </c>
      <c r="D33" s="20">
        <f t="shared" ref="D33:H33" si="5">SUM(D32)</f>
        <v>42819.41</v>
      </c>
      <c r="E33" s="20">
        <f t="shared" si="5"/>
        <v>71730</v>
      </c>
      <c r="F33" s="20">
        <f t="shared" si="5"/>
        <v>18130</v>
      </c>
      <c r="G33" s="20">
        <f>SUM(G32)</f>
        <v>71730</v>
      </c>
      <c r="H33" s="20">
        <f t="shared" si="5"/>
        <v>134379</v>
      </c>
    </row>
    <row r="34" spans="1:9" ht="16.5" thickTop="1" thickBot="1" x14ac:dyDescent="0.3">
      <c r="A34" s="4"/>
      <c r="B34" s="4" t="s">
        <v>95</v>
      </c>
      <c r="C34" s="6">
        <f t="shared" ref="C34:H34" si="6">SUM(C8:C33)/2</f>
        <v>405029</v>
      </c>
      <c r="D34" s="6">
        <f t="shared" si="6"/>
        <v>401651.90000000008</v>
      </c>
      <c r="E34" s="6">
        <f t="shared" si="6"/>
        <v>489451</v>
      </c>
      <c r="F34" s="6">
        <f t="shared" si="6"/>
        <v>278583.75</v>
      </c>
      <c r="G34" s="6">
        <f>SUM(G8:G33)/2</f>
        <v>496679</v>
      </c>
      <c r="H34" s="6">
        <f t="shared" si="6"/>
        <v>548634</v>
      </c>
    </row>
    <row r="35" spans="1:9" ht="15.75" thickTop="1" x14ac:dyDescent="0.25"/>
    <row r="41" spans="1:9" x14ac:dyDescent="0.25">
      <c r="A41" s="241" t="s">
        <v>0</v>
      </c>
      <c r="B41" s="241"/>
      <c r="C41" s="241"/>
      <c r="D41" s="241"/>
      <c r="E41" s="241"/>
      <c r="F41" s="241"/>
      <c r="G41" s="241"/>
      <c r="H41" s="241"/>
      <c r="I41" s="241"/>
    </row>
    <row r="42" spans="1:9" x14ac:dyDescent="0.25">
      <c r="A42" s="241" t="s">
        <v>871</v>
      </c>
      <c r="B42" s="241"/>
      <c r="C42" s="241"/>
      <c r="D42" s="241"/>
      <c r="E42" s="241"/>
      <c r="F42" s="241"/>
      <c r="G42" s="241"/>
      <c r="H42" s="241"/>
      <c r="I42" s="241"/>
    </row>
    <row r="43" spans="1:9" x14ac:dyDescent="0.25">
      <c r="A43" s="241" t="s">
        <v>1005</v>
      </c>
      <c r="B43" s="241"/>
      <c r="C43" s="241"/>
      <c r="D43" s="241"/>
      <c r="E43" s="241"/>
      <c r="F43" s="241"/>
      <c r="G43" s="241"/>
      <c r="H43" s="241"/>
      <c r="I43" s="241"/>
    </row>
    <row r="44" spans="1:9" s="57" customFormat="1" x14ac:dyDescent="0.25">
      <c r="A44" s="122"/>
      <c r="B44" s="122"/>
      <c r="C44" s="122"/>
      <c r="D44" s="122"/>
      <c r="E44" s="122"/>
      <c r="F44" s="122"/>
      <c r="G44" s="122"/>
      <c r="H44" s="122"/>
      <c r="I44" s="122"/>
    </row>
    <row r="45" spans="1:9" x14ac:dyDescent="0.25">
      <c r="A45" s="66"/>
      <c r="B45" s="66"/>
      <c r="C45" s="92"/>
      <c r="D45" s="92"/>
      <c r="E45" s="92"/>
      <c r="F45" s="92"/>
      <c r="G45" s="164"/>
      <c r="H45" s="164"/>
      <c r="I45" s="168"/>
    </row>
    <row r="46" spans="1:9" x14ac:dyDescent="0.25">
      <c r="A46" s="66"/>
      <c r="B46" s="66"/>
      <c r="C46" s="92"/>
      <c r="D46" s="92"/>
      <c r="E46" s="92"/>
      <c r="F46" s="92"/>
      <c r="G46" s="164"/>
      <c r="H46" s="164"/>
      <c r="I46" s="164"/>
    </row>
    <row r="47" spans="1:9" x14ac:dyDescent="0.25">
      <c r="A47" s="66"/>
      <c r="B47" s="92"/>
      <c r="C47" s="92"/>
      <c r="D47" s="92"/>
      <c r="E47" s="92"/>
      <c r="F47" s="164"/>
      <c r="G47" s="164"/>
      <c r="H47" s="164"/>
      <c r="I47" s="164"/>
    </row>
    <row r="48" spans="1:9" x14ac:dyDescent="0.25">
      <c r="A48" s="66"/>
      <c r="B48" s="92"/>
      <c r="C48" s="92"/>
      <c r="D48" s="92"/>
      <c r="E48" s="92"/>
      <c r="F48" s="164"/>
      <c r="G48" s="164"/>
      <c r="H48" s="164"/>
      <c r="I48" s="164"/>
    </row>
    <row r="49" spans="1:9" x14ac:dyDescent="0.25">
      <c r="A49" s="66"/>
      <c r="B49" s="92"/>
      <c r="C49" s="92"/>
      <c r="D49" s="92"/>
      <c r="E49" s="92"/>
      <c r="F49" s="164"/>
      <c r="G49" s="164"/>
      <c r="H49" s="164"/>
      <c r="I49" s="164"/>
    </row>
    <row r="50" spans="1:9" x14ac:dyDescent="0.25">
      <c r="A50" s="66"/>
      <c r="B50" s="92"/>
      <c r="C50" s="92"/>
      <c r="D50" s="92"/>
      <c r="E50" s="92"/>
      <c r="F50" s="164"/>
      <c r="G50" s="164"/>
      <c r="H50" s="164"/>
      <c r="I50" s="164"/>
    </row>
    <row r="51" spans="1:9" x14ac:dyDescent="0.25">
      <c r="A51" s="66"/>
      <c r="B51" s="92"/>
      <c r="C51" s="92"/>
      <c r="D51" s="92"/>
      <c r="E51" s="92"/>
      <c r="F51" s="164"/>
      <c r="G51" s="164"/>
      <c r="H51" s="164"/>
      <c r="I51" s="164"/>
    </row>
    <row r="52" spans="1:9" x14ac:dyDescent="0.25">
      <c r="A52" s="66"/>
      <c r="B52" s="92"/>
      <c r="C52" s="92"/>
      <c r="D52" s="92"/>
      <c r="E52" s="92"/>
      <c r="F52" s="164"/>
      <c r="G52" s="164"/>
      <c r="H52" s="164"/>
      <c r="I52" s="164"/>
    </row>
    <row r="53" spans="1:9" x14ac:dyDescent="0.25">
      <c r="A53" s="66"/>
      <c r="B53" s="92"/>
      <c r="C53" s="92"/>
      <c r="D53" s="92"/>
      <c r="E53" s="92"/>
      <c r="F53" s="164"/>
      <c r="G53" s="164"/>
      <c r="H53" s="164"/>
      <c r="I53" s="164"/>
    </row>
    <row r="54" spans="1:9" x14ac:dyDescent="0.25">
      <c r="A54" s="66"/>
      <c r="B54" s="92"/>
      <c r="C54" s="92"/>
      <c r="D54" s="92"/>
      <c r="E54" s="92"/>
      <c r="F54" s="164"/>
      <c r="G54" s="164"/>
      <c r="H54" s="164"/>
      <c r="I54" s="164"/>
    </row>
    <row r="55" spans="1:9" x14ac:dyDescent="0.25">
      <c r="A55" s="66"/>
      <c r="B55" s="92"/>
      <c r="C55" s="92"/>
      <c r="D55" s="92"/>
      <c r="E55" s="92"/>
      <c r="F55" s="164"/>
      <c r="G55" s="164"/>
      <c r="H55" s="164"/>
      <c r="I55" s="164"/>
    </row>
    <row r="56" spans="1:9" x14ac:dyDescent="0.25">
      <c r="A56" s="66"/>
      <c r="B56" s="92"/>
      <c r="C56" s="92"/>
      <c r="D56" s="92"/>
      <c r="E56" s="92"/>
      <c r="F56" s="164"/>
      <c r="G56" s="164"/>
      <c r="H56" s="164"/>
      <c r="I56" s="164"/>
    </row>
    <row r="57" spans="1:9" x14ac:dyDescent="0.25">
      <c r="A57" s="66"/>
      <c r="B57" s="92"/>
      <c r="C57" s="92"/>
      <c r="D57" s="92"/>
      <c r="E57" s="92"/>
      <c r="F57" s="164"/>
      <c r="G57" s="164"/>
      <c r="H57" s="164"/>
      <c r="I57" s="164"/>
    </row>
    <row r="58" spans="1:9" x14ac:dyDescent="0.25">
      <c r="A58" s="66"/>
      <c r="B58" s="92"/>
      <c r="C58" s="92"/>
      <c r="D58" s="92"/>
      <c r="E58" s="92"/>
      <c r="F58" s="164"/>
      <c r="G58" s="164"/>
      <c r="H58" s="164"/>
      <c r="I58" s="164"/>
    </row>
    <row r="59" spans="1:9" x14ac:dyDescent="0.25">
      <c r="A59" s="66"/>
      <c r="B59" s="92"/>
      <c r="C59" s="92"/>
      <c r="D59" s="92"/>
      <c r="E59" s="92"/>
      <c r="F59" s="164"/>
      <c r="G59" s="164"/>
      <c r="H59" s="164"/>
      <c r="I59" s="164"/>
    </row>
    <row r="60" spans="1:9" x14ac:dyDescent="0.25">
      <c r="A60" s="66"/>
      <c r="B60" s="92"/>
      <c r="C60" s="92"/>
      <c r="D60" s="92"/>
      <c r="E60" s="92"/>
      <c r="F60" s="164"/>
      <c r="G60" s="164"/>
      <c r="H60" s="164"/>
      <c r="I60" s="164"/>
    </row>
    <row r="61" spans="1:9" x14ac:dyDescent="0.25">
      <c r="A61" s="66"/>
      <c r="B61" s="92"/>
      <c r="C61" s="92"/>
      <c r="D61" s="92"/>
      <c r="E61" s="92"/>
      <c r="F61" s="164"/>
      <c r="G61" s="164"/>
      <c r="H61" s="164"/>
      <c r="I61" s="164"/>
    </row>
    <row r="62" spans="1:9" x14ac:dyDescent="0.25">
      <c r="A62" s="66"/>
      <c r="B62" s="92"/>
      <c r="C62" s="92"/>
      <c r="D62" s="92"/>
      <c r="E62" s="92"/>
      <c r="F62" s="164"/>
      <c r="G62" s="164"/>
      <c r="H62" s="164"/>
      <c r="I62" s="164"/>
    </row>
    <row r="63" spans="1:9" x14ac:dyDescent="0.25">
      <c r="A63" s="66"/>
      <c r="B63" s="92"/>
      <c r="C63" s="92"/>
      <c r="D63" s="92"/>
      <c r="E63" s="92"/>
      <c r="F63" s="164"/>
      <c r="G63" s="164"/>
      <c r="H63" s="164"/>
      <c r="I63" s="164"/>
    </row>
    <row r="64" spans="1:9" ht="15.75" thickBot="1" x14ac:dyDescent="0.3">
      <c r="A64" s="66"/>
      <c r="B64" s="92"/>
      <c r="C64" s="92"/>
      <c r="D64" s="92"/>
      <c r="E64" s="92"/>
      <c r="F64" s="164"/>
      <c r="G64" s="164"/>
      <c r="H64" s="164"/>
      <c r="I64" s="164"/>
    </row>
    <row r="65" spans="1:9" ht="16.5" thickTop="1" thickBot="1" x14ac:dyDescent="0.3">
      <c r="A65" s="238" t="s">
        <v>939</v>
      </c>
      <c r="B65" s="239"/>
      <c r="C65" s="239"/>
      <c r="D65" s="239"/>
      <c r="E65" s="239"/>
      <c r="F65" s="239"/>
      <c r="G65" s="239"/>
      <c r="H65" s="240"/>
      <c r="I65" s="106"/>
    </row>
    <row r="66" spans="1:9" ht="15.75" thickTop="1" x14ac:dyDescent="0.25">
      <c r="A66" s="66"/>
      <c r="B66" s="96"/>
      <c r="C66" s="118" t="s">
        <v>865</v>
      </c>
      <c r="D66" s="126" t="s">
        <v>865</v>
      </c>
      <c r="E66" s="126" t="s">
        <v>868</v>
      </c>
      <c r="F66" s="126" t="s">
        <v>868</v>
      </c>
      <c r="G66" s="126" t="s">
        <v>868</v>
      </c>
      <c r="H66" s="118" t="s">
        <v>111</v>
      </c>
      <c r="I66" s="106"/>
    </row>
    <row r="67" spans="1:9" x14ac:dyDescent="0.25">
      <c r="A67" s="66"/>
      <c r="B67" s="96"/>
      <c r="C67" s="118" t="s">
        <v>866</v>
      </c>
      <c r="D67" s="126" t="s">
        <v>867</v>
      </c>
      <c r="E67" s="126" t="s">
        <v>869</v>
      </c>
      <c r="F67" s="126" t="s">
        <v>867</v>
      </c>
      <c r="G67" s="126" t="s">
        <v>866</v>
      </c>
      <c r="H67" s="1" t="s">
        <v>870</v>
      </c>
      <c r="I67" s="106"/>
    </row>
    <row r="68" spans="1:9" ht="15.75" thickBot="1" x14ac:dyDescent="0.3">
      <c r="A68" s="66"/>
      <c r="B68" s="97" t="s">
        <v>940</v>
      </c>
      <c r="C68" s="76" t="s">
        <v>3</v>
      </c>
      <c r="D68" s="88"/>
      <c r="E68" s="88" t="s">
        <v>77</v>
      </c>
      <c r="F68" s="88" t="s">
        <v>872</v>
      </c>
      <c r="G68" s="88" t="s">
        <v>77</v>
      </c>
      <c r="H68" s="76" t="s">
        <v>77</v>
      </c>
      <c r="I68" s="100"/>
    </row>
    <row r="69" spans="1:9" ht="15.75" thickTop="1" x14ac:dyDescent="0.25">
      <c r="A69" s="66"/>
      <c r="B69" s="66" t="s">
        <v>941</v>
      </c>
      <c r="C69" s="92">
        <f>C17</f>
        <v>193701</v>
      </c>
      <c r="D69" s="92">
        <f t="shared" ref="D69:H69" si="7">D17</f>
        <v>193359.56</v>
      </c>
      <c r="E69" s="92">
        <f t="shared" si="7"/>
        <v>205581</v>
      </c>
      <c r="F69" s="92">
        <f t="shared" si="7"/>
        <v>100221.77000000002</v>
      </c>
      <c r="G69" s="92">
        <f t="shared" si="7"/>
        <v>205629</v>
      </c>
      <c r="H69" s="92">
        <f t="shared" si="7"/>
        <v>216778</v>
      </c>
      <c r="I69" s="100"/>
    </row>
    <row r="70" spans="1:9" x14ac:dyDescent="0.25">
      <c r="A70" s="66"/>
      <c r="B70" s="66" t="s">
        <v>79</v>
      </c>
      <c r="C70" s="92">
        <f>C21</f>
        <v>2956</v>
      </c>
      <c r="D70" s="92">
        <f t="shared" ref="D70:H70" si="8">D21</f>
        <v>2792.64</v>
      </c>
      <c r="E70" s="92">
        <f t="shared" si="8"/>
        <v>2950</v>
      </c>
      <c r="F70" s="92">
        <f t="shared" si="8"/>
        <v>2973.9300000000003</v>
      </c>
      <c r="G70" s="92">
        <f t="shared" si="8"/>
        <v>2988</v>
      </c>
      <c r="H70" s="92">
        <f t="shared" si="8"/>
        <v>3800</v>
      </c>
      <c r="I70" s="100"/>
    </row>
    <row r="71" spans="1:9" x14ac:dyDescent="0.25">
      <c r="A71" s="66"/>
      <c r="B71" s="66" t="s">
        <v>80</v>
      </c>
      <c r="C71" s="92">
        <f>C24</f>
        <v>77205</v>
      </c>
      <c r="D71" s="92">
        <f t="shared" ref="D71:H71" si="9">D24</f>
        <v>77739.91</v>
      </c>
      <c r="E71" s="92">
        <f t="shared" si="9"/>
        <v>156856</v>
      </c>
      <c r="F71" s="92">
        <f t="shared" si="9"/>
        <v>118921.4</v>
      </c>
      <c r="G71" s="92">
        <f t="shared" si="9"/>
        <v>156856</v>
      </c>
      <c r="H71" s="92">
        <f t="shared" si="9"/>
        <v>147575</v>
      </c>
      <c r="I71" s="100"/>
    </row>
    <row r="72" spans="1:9" x14ac:dyDescent="0.25">
      <c r="A72" s="66"/>
      <c r="B72" s="66" t="s">
        <v>81</v>
      </c>
      <c r="C72" s="92">
        <f>C29</f>
        <v>31980</v>
      </c>
      <c r="D72" s="92">
        <f t="shared" ref="D72:H72" si="10">D29</f>
        <v>30976.84</v>
      </c>
      <c r="E72" s="92">
        <f t="shared" si="10"/>
        <v>34035</v>
      </c>
      <c r="F72" s="92">
        <f t="shared" si="10"/>
        <v>31768.109999999997</v>
      </c>
      <c r="G72" s="92">
        <f t="shared" si="10"/>
        <v>33137</v>
      </c>
      <c r="H72" s="92">
        <f t="shared" si="10"/>
        <v>34233</v>
      </c>
      <c r="I72" s="100"/>
    </row>
    <row r="73" spans="1:9" x14ac:dyDescent="0.25">
      <c r="A73" s="66"/>
      <c r="B73" s="66" t="s">
        <v>964</v>
      </c>
      <c r="C73" s="92">
        <f>C31</f>
        <v>56367</v>
      </c>
      <c r="D73" s="92">
        <f t="shared" ref="D73:H73" si="11">D31</f>
        <v>53963.54</v>
      </c>
      <c r="E73" s="92">
        <f t="shared" si="11"/>
        <v>18299</v>
      </c>
      <c r="F73" s="92">
        <f t="shared" si="11"/>
        <v>6568.54</v>
      </c>
      <c r="G73" s="92">
        <f t="shared" si="11"/>
        <v>26339</v>
      </c>
      <c r="H73" s="92">
        <f t="shared" si="11"/>
        <v>11869</v>
      </c>
      <c r="I73" s="100"/>
    </row>
    <row r="74" spans="1:9" ht="15.75" thickBot="1" x14ac:dyDescent="0.3">
      <c r="A74" s="66"/>
      <c r="B74" s="66" t="s">
        <v>1001</v>
      </c>
      <c r="C74" s="92">
        <f>C33</f>
        <v>42820</v>
      </c>
      <c r="D74" s="92">
        <f t="shared" ref="D74:H74" si="12">D33</f>
        <v>42819.41</v>
      </c>
      <c r="E74" s="92">
        <f t="shared" si="12"/>
        <v>71730</v>
      </c>
      <c r="F74" s="92">
        <f t="shared" si="12"/>
        <v>18130</v>
      </c>
      <c r="G74" s="92">
        <f t="shared" si="12"/>
        <v>71730</v>
      </c>
      <c r="H74" s="92">
        <f t="shared" si="12"/>
        <v>134379</v>
      </c>
      <c r="I74" s="100"/>
    </row>
    <row r="75" spans="1:9" ht="16.5" thickTop="1" thickBot="1" x14ac:dyDescent="0.3">
      <c r="A75" s="66"/>
      <c r="B75" s="98" t="s">
        <v>78</v>
      </c>
      <c r="C75" s="130">
        <f t="shared" ref="C75:H75" si="13">SUM(C69:C74)</f>
        <v>405029</v>
      </c>
      <c r="D75" s="130">
        <f t="shared" si="13"/>
        <v>401651.9</v>
      </c>
      <c r="E75" s="130">
        <f t="shared" si="13"/>
        <v>489451</v>
      </c>
      <c r="F75" s="130">
        <f t="shared" si="13"/>
        <v>278583.75</v>
      </c>
      <c r="G75" s="130">
        <f t="shared" si="13"/>
        <v>496679</v>
      </c>
      <c r="H75" s="130">
        <f t="shared" si="13"/>
        <v>548634</v>
      </c>
      <c r="I75" s="100"/>
    </row>
    <row r="76" spans="1:9" ht="15.75" thickTop="1" x14ac:dyDescent="0.25">
      <c r="A76" s="85"/>
      <c r="B76" s="100"/>
      <c r="C76" s="100"/>
      <c r="D76" s="100"/>
      <c r="E76" s="100"/>
      <c r="F76" s="100"/>
      <c r="G76" s="100"/>
      <c r="H76" s="164"/>
      <c r="I76" s="100"/>
    </row>
    <row r="77" spans="1:9" ht="15.75" thickBot="1" x14ac:dyDescent="0.3">
      <c r="A77" s="85"/>
      <c r="B77" s="100"/>
      <c r="C77" s="100"/>
      <c r="D77" s="104"/>
      <c r="E77" s="104"/>
      <c r="F77" s="135"/>
      <c r="G77" s="135"/>
      <c r="H77" s="164"/>
      <c r="I77" s="104"/>
    </row>
    <row r="78" spans="1:9" ht="16.5" thickTop="1" thickBot="1" x14ac:dyDescent="0.3">
      <c r="A78" s="238" t="s">
        <v>955</v>
      </c>
      <c r="B78" s="239"/>
      <c r="C78" s="239"/>
      <c r="D78" s="239"/>
      <c r="E78" s="239"/>
      <c r="F78" s="239"/>
      <c r="G78" s="239"/>
      <c r="H78" s="240"/>
      <c r="I78" s="104"/>
    </row>
    <row r="79" spans="1:9" ht="15.75" thickTop="1" x14ac:dyDescent="0.25">
      <c r="A79" s="66"/>
      <c r="B79" s="66"/>
      <c r="C79" s="101"/>
      <c r="D79" s="101" t="s">
        <v>867</v>
      </c>
      <c r="E79" s="101" t="s">
        <v>867</v>
      </c>
      <c r="F79" s="101" t="s">
        <v>867</v>
      </c>
      <c r="G79" s="132" t="s">
        <v>944</v>
      </c>
      <c r="H79" s="132" t="s">
        <v>870</v>
      </c>
      <c r="I79" s="104"/>
    </row>
    <row r="80" spans="1:9" ht="15.75" thickBot="1" x14ac:dyDescent="0.3">
      <c r="A80" s="66"/>
      <c r="B80" s="166" t="s">
        <v>956</v>
      </c>
      <c r="C80" s="102"/>
      <c r="D80" s="146">
        <v>2022</v>
      </c>
      <c r="E80" s="146">
        <v>2023</v>
      </c>
      <c r="F80" s="146">
        <v>2024</v>
      </c>
      <c r="G80" s="146">
        <v>2025</v>
      </c>
      <c r="H80" s="146">
        <v>2026</v>
      </c>
      <c r="I80" s="104"/>
    </row>
    <row r="81" spans="1:9" ht="15.75" thickTop="1" x14ac:dyDescent="0.25">
      <c r="A81" s="66"/>
      <c r="B81" s="65" t="s">
        <v>1002</v>
      </c>
      <c r="C81" s="66"/>
      <c r="D81" s="66"/>
      <c r="E81" s="66"/>
      <c r="F81" s="93"/>
      <c r="G81" s="135"/>
      <c r="H81" s="135"/>
      <c r="I81" s="104"/>
    </row>
    <row r="82" spans="1:9" ht="15.75" thickBot="1" x14ac:dyDescent="0.3">
      <c r="A82" s="66"/>
      <c r="B82" s="138" t="s">
        <v>1003</v>
      </c>
      <c r="C82" s="148"/>
      <c r="D82" s="167">
        <v>1</v>
      </c>
      <c r="E82" s="167">
        <v>1</v>
      </c>
      <c r="F82" s="167">
        <v>1</v>
      </c>
      <c r="G82" s="167">
        <v>1</v>
      </c>
      <c r="H82" s="167">
        <v>1</v>
      </c>
      <c r="I82" s="164"/>
    </row>
    <row r="83" spans="1:9" ht="15.75" thickTop="1" x14ac:dyDescent="0.25">
      <c r="A83" s="66"/>
      <c r="B83" s="65" t="s">
        <v>1004</v>
      </c>
      <c r="C83" s="66"/>
      <c r="D83" s="109">
        <f>SUM(D82)</f>
        <v>1</v>
      </c>
      <c r="E83" s="109">
        <f>SUM(E82)</f>
        <v>1</v>
      </c>
      <c r="F83" s="109">
        <f>SUM(F82)</f>
        <v>1</v>
      </c>
      <c r="G83" s="109">
        <f>SUM(G82)</f>
        <v>1</v>
      </c>
      <c r="H83" s="109">
        <f>SUM(H82)</f>
        <v>1</v>
      </c>
      <c r="I83" s="164"/>
    </row>
    <row r="84" spans="1:9" x14ac:dyDescent="0.25">
      <c r="A84" s="65"/>
      <c r="B84" s="92"/>
      <c r="C84" s="92"/>
      <c r="D84" s="92"/>
      <c r="E84" s="92"/>
      <c r="F84" s="164"/>
      <c r="G84" s="164"/>
      <c r="H84" s="164"/>
      <c r="I84" s="164"/>
    </row>
    <row r="85" spans="1:9" x14ac:dyDescent="0.25">
      <c r="A85" s="66"/>
      <c r="B85" s="92"/>
      <c r="C85" s="92"/>
      <c r="D85" s="92"/>
      <c r="E85" s="92"/>
      <c r="F85" s="164"/>
      <c r="G85" s="164"/>
      <c r="H85" s="164"/>
      <c r="I85" s="164"/>
    </row>
  </sheetData>
  <mergeCells count="8">
    <mergeCell ref="A78:H78"/>
    <mergeCell ref="A41:I41"/>
    <mergeCell ref="A42:I42"/>
    <mergeCell ref="A1:H1"/>
    <mergeCell ref="A2:H2"/>
    <mergeCell ref="A3:H3"/>
    <mergeCell ref="A43:I43"/>
    <mergeCell ref="A65:H65"/>
  </mergeCells>
  <pageMargins left="0.7" right="0.7" top="0.75" bottom="0.75" header="0.3" footer="0.3"/>
  <pageSetup scale="85" orientation="portrait" r:id="rId1"/>
  <rowBreaks count="1" manualBreakCount="1">
    <brk id="40" max="7" man="1"/>
  </rowBreaks>
  <colBreaks count="1" manualBreakCount="1">
    <brk id="8" max="8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24</vt:i4>
      </vt:variant>
    </vt:vector>
  </HeadingPairs>
  <TitlesOfParts>
    <vt:vector size="49" baseType="lpstr">
      <vt:lpstr>Gen. Fund Summary</vt:lpstr>
      <vt:lpstr>Gen. Fund Rev</vt:lpstr>
      <vt:lpstr>GF Rev Graph</vt:lpstr>
      <vt:lpstr>101-10-10 Admin</vt:lpstr>
      <vt:lpstr>101-10-12 Building Op</vt:lpstr>
      <vt:lpstr>101-10-80 PA</vt:lpstr>
      <vt:lpstr>101-11-10 Finance</vt:lpstr>
      <vt:lpstr>101-12-10 HR</vt:lpstr>
      <vt:lpstr>101-13-11 IT</vt:lpstr>
      <vt:lpstr>101-14-11 Communications</vt:lpstr>
      <vt:lpstr>101-15-10 Mun. Court</vt:lpstr>
      <vt:lpstr>101-16-11 Cemetery</vt:lpstr>
      <vt:lpstr>101-17-13 Code Compliance</vt:lpstr>
      <vt:lpstr>101-17-14 P &amp; Z</vt:lpstr>
      <vt:lpstr>101-18-11 Fire</vt:lpstr>
      <vt:lpstr>101-18-15 Emg Mang</vt:lpstr>
      <vt:lpstr>101-19-11 Police</vt:lpstr>
      <vt:lpstr>101-20-16 Civic Cnt</vt:lpstr>
      <vt:lpstr>101-20-17 Parks</vt:lpstr>
      <vt:lpstr>101-21-11 Zoo</vt:lpstr>
      <vt:lpstr>101-22-11 City Planning</vt:lpstr>
      <vt:lpstr>101-30-10 Pub. Work Admin.</vt:lpstr>
      <vt:lpstr>101-30-20 Streets</vt:lpstr>
      <vt:lpstr>101-50-29 Garage</vt:lpstr>
      <vt:lpstr>01-50-99 Non-Departmental</vt:lpstr>
      <vt:lpstr>'101-10-10 Admin'!Print_Area</vt:lpstr>
      <vt:lpstr>'101-10-12 Building Op'!Print_Area</vt:lpstr>
      <vt:lpstr>'101-10-80 PA'!Print_Area</vt:lpstr>
      <vt:lpstr>'101-12-10 HR'!Print_Area</vt:lpstr>
      <vt:lpstr>'101-13-11 IT'!Print_Area</vt:lpstr>
      <vt:lpstr>'101-14-11 Communications'!Print_Area</vt:lpstr>
      <vt:lpstr>'101-15-10 Mun. Court'!Print_Area</vt:lpstr>
      <vt:lpstr>'101-16-11 Cemetery'!Print_Area</vt:lpstr>
      <vt:lpstr>'101-17-13 Code Compliance'!Print_Area</vt:lpstr>
      <vt:lpstr>'101-17-14 P &amp; Z'!Print_Area</vt:lpstr>
      <vt:lpstr>'101-18-11 Fire'!Print_Area</vt:lpstr>
      <vt:lpstr>'101-18-15 Emg Mang'!Print_Area</vt:lpstr>
      <vt:lpstr>'101-19-11 Police'!Print_Area</vt:lpstr>
      <vt:lpstr>'101-20-16 Civic Cnt'!Print_Area</vt:lpstr>
      <vt:lpstr>'101-20-17 Parks'!Print_Area</vt:lpstr>
      <vt:lpstr>'101-21-11 Zoo'!Print_Area</vt:lpstr>
      <vt:lpstr>'101-22-11 City Planning'!Print_Area</vt:lpstr>
      <vt:lpstr>'101-30-10 Pub. Work Admin.'!Print_Area</vt:lpstr>
      <vt:lpstr>'101-30-20 Streets'!Print_Area</vt:lpstr>
      <vt:lpstr>'101-50-29 Garage'!Print_Area</vt:lpstr>
      <vt:lpstr>'Gen. Fund Rev'!Print_Area</vt:lpstr>
      <vt:lpstr>'Gen. Fund Summary'!Print_Area</vt:lpstr>
      <vt:lpstr>'GF Rev Graph'!Print_Area</vt:lpstr>
      <vt:lpstr>'Gen. Fund Rev'!Print_Titles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Sullivan</dc:creator>
  <cp:lastModifiedBy>Olu Ososanya</cp:lastModifiedBy>
  <cp:lastPrinted>2025-09-17T13:44:52Z</cp:lastPrinted>
  <dcterms:created xsi:type="dcterms:W3CDTF">2011-11-10T19:44:18Z</dcterms:created>
  <dcterms:modified xsi:type="dcterms:W3CDTF">2025-09-18T17:09:14Z</dcterms:modified>
</cp:coreProperties>
</file>