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Finance\Financial Transparency Website\Budgets\Budget Excel format\FY 24-25\"/>
    </mc:Choice>
  </mc:AlternateContent>
  <bookViews>
    <workbookView xWindow="0" yWindow="0" windowWidth="15315" windowHeight="6960"/>
  </bookViews>
  <sheets>
    <sheet name="Water and Sewer Fund Summary" sheetId="1" r:id="rId1"/>
    <sheet name="Water Revenues" sheetId="2" r:id="rId2"/>
    <sheet name="Water Admin" sheetId="3" r:id="rId3"/>
    <sheet name="Customer Service" sheetId="4" r:id="rId4"/>
    <sheet name="Water Distribution" sheetId="5" r:id="rId5"/>
    <sheet name="Water Production" sheetId="6" r:id="rId6"/>
    <sheet name="Moss Lake Production" sheetId="7" r:id="rId7"/>
    <sheet name="Industrial Pre-Treatment" sheetId="8" r:id="rId8"/>
    <sheet name="Wastewater Collection" sheetId="9" r:id="rId9"/>
    <sheet name="Wastewater Treatment Plant" sheetId="10" r:id="rId10"/>
    <sheet name="Non-Departmental" sheetId="19" r:id="rId11"/>
    <sheet name="Solid Waste Summary" sheetId="20" r:id="rId12"/>
    <sheet name="Solid Waste Revenues" sheetId="21" r:id="rId13"/>
    <sheet name="Residential" sheetId="22" r:id="rId14"/>
    <sheet name="Landfill Disposal" sheetId="23" r:id="rId15"/>
    <sheet name="Comercial Multi Family" sheetId="24" r:id="rId16"/>
    <sheet name="Transfer Station" sheetId="25" r:id="rId17"/>
    <sheet name="SW Non-Departmental" sheetId="26" r:id="rId18"/>
    <sheet name="Stormwater Fund Summary" sheetId="27" r:id="rId19"/>
    <sheet name="Stormwater Revenues" sheetId="28" r:id="rId20"/>
    <sheet name="Strm Operations" sheetId="29" r:id="rId21"/>
    <sheet name="Strm Non-Departmental" sheetId="30" r:id="rId22"/>
    <sheet name="Debt Service" sheetId="31" r:id="rId23"/>
    <sheet name="Airport Fund Summary" sheetId="32" r:id="rId24"/>
    <sheet name="Airport Revenues" sheetId="33" r:id="rId25"/>
    <sheet name="Airport Operations" sheetId="34" r:id="rId26"/>
    <sheet name="Airport Capital" sheetId="35" r:id="rId27"/>
    <sheet name="Golf Course Fund Summary" sheetId="36" r:id="rId28"/>
    <sheet name="Golf Revenue" sheetId="37" r:id="rId29"/>
    <sheet name="Golf Pro Shop" sheetId="38" r:id="rId30"/>
    <sheet name="Golf Operations" sheetId="39" r:id="rId31"/>
    <sheet name="Golf Non-Departmental" sheetId="40" r:id="rId32"/>
    <sheet name="Hotel Motel Fund" sheetId="11" r:id="rId33"/>
    <sheet name="Assigned Fund Summary" sheetId="12" r:id="rId34"/>
    <sheet name="Assigned Fund Revenue" sheetId="13" r:id="rId35"/>
    <sheet name="Assigned Fund Projects" sheetId="14" r:id="rId36"/>
    <sheet name=" Muni Ct Juvenile Case Manager" sheetId="41" r:id="rId37"/>
    <sheet name="Muni Ct Technology Fund" sheetId="42" r:id="rId38"/>
    <sheet name="MC Ct Security Fund" sheetId="43" r:id="rId39"/>
    <sheet name="Law Officer Educ Fund" sheetId="44" r:id="rId40"/>
    <sheet name="Federal Seizure Fund" sheetId="47" r:id="rId41"/>
    <sheet name="State Seizure Fund" sheetId="45" r:id="rId42"/>
    <sheet name="City Athletic Fund" sheetId="16" r:id="rId43"/>
    <sheet name="Cable Peg Fee Fund" sheetId="46" r:id="rId44"/>
    <sheet name="Hospital Demo Fund" sheetId="15" r:id="rId45"/>
    <sheet name="Cemetery Permanent Fund" sheetId="17" r:id="rId46"/>
    <sheet name="Cohen Scholarship Fund" sheetId="18" r:id="rId47"/>
  </sheets>
  <externalReferences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60" i="34" l="1"/>
  <c r="B60" i="34"/>
  <c r="C60" i="34"/>
  <c r="D60" i="34"/>
  <c r="E60" i="34"/>
  <c r="F60" i="34"/>
  <c r="G60" i="34"/>
  <c r="H60" i="34"/>
  <c r="A2" i="47" l="1"/>
  <c r="A4" i="14"/>
  <c r="H25" i="43" l="1"/>
  <c r="H26" i="43" s="1"/>
  <c r="G25" i="43"/>
  <c r="G26" i="43" s="1"/>
  <c r="F25" i="43"/>
  <c r="F26" i="43" s="1"/>
  <c r="E25" i="43"/>
  <c r="E26" i="43" s="1"/>
  <c r="D25" i="43"/>
  <c r="D26" i="43" s="1"/>
  <c r="C25" i="43"/>
  <c r="C26" i="43" s="1"/>
  <c r="B25" i="43"/>
  <c r="A25" i="43"/>
  <c r="B24" i="43"/>
  <c r="H23" i="43"/>
  <c r="H24" i="43" s="1"/>
  <c r="G23" i="43"/>
  <c r="G24" i="43" s="1"/>
  <c r="F23" i="43"/>
  <c r="F24" i="43" s="1"/>
  <c r="E23" i="43"/>
  <c r="E24" i="43" s="1"/>
  <c r="D23" i="43"/>
  <c r="D24" i="43" s="1"/>
  <c r="C23" i="43"/>
  <c r="C24" i="43" s="1"/>
  <c r="B23" i="43"/>
  <c r="A23" i="43"/>
  <c r="B22" i="43"/>
  <c r="H21" i="43"/>
  <c r="H22" i="43" s="1"/>
  <c r="G21" i="43"/>
  <c r="G22" i="43" s="1"/>
  <c r="F21" i="43"/>
  <c r="F22" i="43" s="1"/>
  <c r="E21" i="43"/>
  <c r="E22" i="43" s="1"/>
  <c r="D21" i="43"/>
  <c r="D22" i="43" s="1"/>
  <c r="C21" i="43"/>
  <c r="C22" i="43" s="1"/>
  <c r="B21" i="43"/>
  <c r="A21" i="43"/>
  <c r="B20" i="43"/>
  <c r="H19" i="43"/>
  <c r="H20" i="43" s="1"/>
  <c r="G19" i="43"/>
  <c r="G20" i="43" s="1"/>
  <c r="F19" i="43"/>
  <c r="F20" i="43" s="1"/>
  <c r="E19" i="43"/>
  <c r="E20" i="43" s="1"/>
  <c r="D19" i="43"/>
  <c r="D20" i="43" s="1"/>
  <c r="C19" i="43"/>
  <c r="C20" i="43" s="1"/>
  <c r="B19" i="43"/>
  <c r="A19" i="43"/>
  <c r="B18" i="43"/>
  <c r="H17" i="43"/>
  <c r="H18" i="43" s="1"/>
  <c r="G17" i="43"/>
  <c r="F17" i="43"/>
  <c r="E17" i="43"/>
  <c r="E18" i="43" s="1"/>
  <c r="D17" i="43"/>
  <c r="C17" i="43"/>
  <c r="C18" i="43" s="1"/>
  <c r="B17" i="43"/>
  <c r="A17" i="43"/>
  <c r="H14" i="43"/>
  <c r="G14" i="43"/>
  <c r="H13" i="43"/>
  <c r="G13" i="43"/>
  <c r="F13" i="43"/>
  <c r="E13" i="43"/>
  <c r="D13" i="43"/>
  <c r="C13" i="43"/>
  <c r="H12" i="43"/>
  <c r="G12" i="43"/>
  <c r="F12" i="43"/>
  <c r="F14" i="43" s="1"/>
  <c r="E12" i="43"/>
  <c r="E14" i="43" s="1"/>
  <c r="D12" i="43"/>
  <c r="D14" i="43" s="1"/>
  <c r="C12" i="43"/>
  <c r="H10" i="43"/>
  <c r="G10" i="43"/>
  <c r="F10" i="43"/>
  <c r="E10" i="43"/>
  <c r="D10" i="43"/>
  <c r="C10" i="43"/>
  <c r="H9" i="43"/>
  <c r="G9" i="43"/>
  <c r="F9" i="43"/>
  <c r="E9" i="43"/>
  <c r="C9" i="43"/>
  <c r="H8" i="43"/>
  <c r="G8" i="43"/>
  <c r="F8" i="43"/>
  <c r="E8" i="43"/>
  <c r="D8" i="43"/>
  <c r="C8" i="43"/>
  <c r="H7" i="43"/>
  <c r="G7" i="43"/>
  <c r="F7" i="43"/>
  <c r="E7" i="43"/>
  <c r="D7" i="43"/>
  <c r="C7" i="43"/>
  <c r="A4" i="43"/>
  <c r="H23" i="42"/>
  <c r="G23" i="42"/>
  <c r="F23" i="42"/>
  <c r="E23" i="42"/>
  <c r="D23" i="42"/>
  <c r="C23" i="42"/>
  <c r="B23" i="42"/>
  <c r="A23" i="42"/>
  <c r="H22" i="42"/>
  <c r="H24" i="42" s="1"/>
  <c r="G22" i="42"/>
  <c r="G24" i="42" s="1"/>
  <c r="F22" i="42"/>
  <c r="F24" i="42" s="1"/>
  <c r="E22" i="42"/>
  <c r="E24" i="42" s="1"/>
  <c r="D22" i="42"/>
  <c r="D24" i="42" s="1"/>
  <c r="C22" i="42"/>
  <c r="C24" i="42" s="1"/>
  <c r="B22" i="42"/>
  <c r="A22" i="42"/>
  <c r="B21" i="42"/>
  <c r="H20" i="42"/>
  <c r="G20" i="42"/>
  <c r="F20" i="42"/>
  <c r="E20" i="42"/>
  <c r="D20" i="42"/>
  <c r="C20" i="42"/>
  <c r="B20" i="42"/>
  <c r="A20" i="42"/>
  <c r="H19" i="42"/>
  <c r="G19" i="42"/>
  <c r="F19" i="42"/>
  <c r="E19" i="42"/>
  <c r="D19" i="42"/>
  <c r="C19" i="42"/>
  <c r="B19" i="42"/>
  <c r="A19" i="42"/>
  <c r="H18" i="42"/>
  <c r="G18" i="42"/>
  <c r="G21" i="42" s="1"/>
  <c r="F18" i="42"/>
  <c r="E18" i="42"/>
  <c r="D18" i="42"/>
  <c r="C18" i="42"/>
  <c r="B18" i="42"/>
  <c r="A18" i="42"/>
  <c r="H14" i="42"/>
  <c r="G14" i="42"/>
  <c r="F14" i="42"/>
  <c r="E14" i="42"/>
  <c r="D14" i="42"/>
  <c r="C14" i="42"/>
  <c r="B14" i="42"/>
  <c r="A14" i="42"/>
  <c r="H13" i="42"/>
  <c r="G13" i="42"/>
  <c r="F13" i="42"/>
  <c r="E13" i="42"/>
  <c r="D13" i="42"/>
  <c r="D15" i="42" s="1"/>
  <c r="D16" i="42" s="1"/>
  <c r="C13" i="42"/>
  <c r="B13" i="42"/>
  <c r="A13" i="42"/>
  <c r="H12" i="42"/>
  <c r="G12" i="42"/>
  <c r="G15" i="42" s="1"/>
  <c r="G16" i="42" s="1"/>
  <c r="F12" i="42"/>
  <c r="F15" i="42" s="1"/>
  <c r="E12" i="42"/>
  <c r="D12" i="42"/>
  <c r="C12" i="42"/>
  <c r="B12" i="42"/>
  <c r="A12" i="42"/>
  <c r="H10" i="42"/>
  <c r="G10" i="42"/>
  <c r="F10" i="42"/>
  <c r="E10" i="42"/>
  <c r="D10" i="42"/>
  <c r="C10" i="42"/>
  <c r="H9" i="42"/>
  <c r="G9" i="42"/>
  <c r="F9" i="42"/>
  <c r="E9" i="42"/>
  <c r="C9" i="42"/>
  <c r="H8" i="42"/>
  <c r="G8" i="42"/>
  <c r="F8" i="42"/>
  <c r="E8" i="42"/>
  <c r="D8" i="42"/>
  <c r="C8" i="42"/>
  <c r="H7" i="42"/>
  <c r="G7" i="42"/>
  <c r="F7" i="42"/>
  <c r="E7" i="42"/>
  <c r="D7" i="42"/>
  <c r="C7" i="42"/>
  <c r="A4" i="42"/>
  <c r="B20" i="41"/>
  <c r="H19" i="41"/>
  <c r="H20" i="41" s="1"/>
  <c r="G19" i="41"/>
  <c r="G20" i="41" s="1"/>
  <c r="F19" i="41"/>
  <c r="F20" i="41" s="1"/>
  <c r="E19" i="41"/>
  <c r="E20" i="41" s="1"/>
  <c r="D19" i="41"/>
  <c r="D20" i="41" s="1"/>
  <c r="C19" i="41"/>
  <c r="C20" i="41" s="1"/>
  <c r="B19" i="41"/>
  <c r="A19" i="41"/>
  <c r="G18" i="41"/>
  <c r="F18" i="41"/>
  <c r="E18" i="41"/>
  <c r="D18" i="41"/>
  <c r="D21" i="41" s="1"/>
  <c r="C18" i="41"/>
  <c r="B18" i="41"/>
  <c r="H17" i="41"/>
  <c r="G17" i="41"/>
  <c r="F17" i="41"/>
  <c r="E17" i="41"/>
  <c r="D17" i="41"/>
  <c r="C17" i="41"/>
  <c r="B17" i="41"/>
  <c r="A17" i="41"/>
  <c r="H16" i="41"/>
  <c r="H18" i="41" s="1"/>
  <c r="G16" i="41"/>
  <c r="F16" i="41"/>
  <c r="E16" i="41"/>
  <c r="D16" i="41"/>
  <c r="C16" i="41"/>
  <c r="B16" i="41"/>
  <c r="A16" i="41"/>
  <c r="H12" i="41"/>
  <c r="G12" i="41"/>
  <c r="F12" i="41"/>
  <c r="E12" i="41"/>
  <c r="D12" i="41"/>
  <c r="C12" i="41"/>
  <c r="B12" i="41"/>
  <c r="A12" i="41"/>
  <c r="H11" i="41"/>
  <c r="G11" i="41"/>
  <c r="F11" i="41"/>
  <c r="E11" i="41"/>
  <c r="D11" i="41"/>
  <c r="C11" i="41"/>
  <c r="B11" i="41"/>
  <c r="A11" i="41"/>
  <c r="H10" i="41"/>
  <c r="G10" i="41"/>
  <c r="F10" i="41"/>
  <c r="E10" i="41"/>
  <c r="E13" i="41" s="1"/>
  <c r="D10" i="41"/>
  <c r="D13" i="41" s="1"/>
  <c r="D14" i="41" s="1"/>
  <c r="C10" i="41"/>
  <c r="B10" i="41"/>
  <c r="A10" i="41"/>
  <c r="H8" i="41"/>
  <c r="G8" i="41"/>
  <c r="F8" i="41"/>
  <c r="E8" i="41"/>
  <c r="D8" i="41"/>
  <c r="C8" i="41"/>
  <c r="H7" i="41"/>
  <c r="G7" i="41"/>
  <c r="F7" i="41"/>
  <c r="E7" i="41"/>
  <c r="C7" i="41"/>
  <c r="H6" i="41"/>
  <c r="G6" i="41"/>
  <c r="F6" i="41"/>
  <c r="E6" i="41"/>
  <c r="D6" i="41"/>
  <c r="C6" i="41"/>
  <c r="H5" i="41"/>
  <c r="G5" i="41"/>
  <c r="F5" i="41"/>
  <c r="E5" i="41"/>
  <c r="D5" i="41"/>
  <c r="C5" i="41"/>
  <c r="A2" i="41"/>
  <c r="G15" i="43" l="1"/>
  <c r="C14" i="43"/>
  <c r="C21" i="42"/>
  <c r="E21" i="42"/>
  <c r="E25" i="42" s="1"/>
  <c r="E27" i="42" s="1"/>
  <c r="E30" i="42" s="1"/>
  <c r="F16" i="42"/>
  <c r="E14" i="41"/>
  <c r="F21" i="41"/>
  <c r="F13" i="41"/>
  <c r="F14" i="41" s="1"/>
  <c r="F23" i="41" s="1"/>
  <c r="F25" i="41" s="1"/>
  <c r="H15" i="42"/>
  <c r="H16" i="42" s="1"/>
  <c r="H15" i="43"/>
  <c r="G13" i="41"/>
  <c r="G14" i="41" s="1"/>
  <c r="H21" i="41"/>
  <c r="E21" i="41"/>
  <c r="E23" i="41" s="1"/>
  <c r="E25" i="41" s="1"/>
  <c r="C15" i="43"/>
  <c r="D15" i="43"/>
  <c r="G21" i="41"/>
  <c r="C15" i="42"/>
  <c r="C16" i="42" s="1"/>
  <c r="E15" i="43"/>
  <c r="H13" i="41"/>
  <c r="H14" i="41" s="1"/>
  <c r="H23" i="41" s="1"/>
  <c r="H25" i="41" s="1"/>
  <c r="F15" i="43"/>
  <c r="C13" i="41"/>
  <c r="C14" i="41" s="1"/>
  <c r="E15" i="42"/>
  <c r="E16" i="42" s="1"/>
  <c r="H27" i="43"/>
  <c r="H30" i="43" s="1"/>
  <c r="H33" i="43" s="1"/>
  <c r="E27" i="43"/>
  <c r="D18" i="43"/>
  <c r="D27" i="43" s="1"/>
  <c r="D30" i="43" s="1"/>
  <c r="D33" i="43" s="1"/>
  <c r="F18" i="43"/>
  <c r="F27" i="43" s="1"/>
  <c r="C27" i="43"/>
  <c r="G18" i="43"/>
  <c r="G27" i="43" s="1"/>
  <c r="G25" i="42"/>
  <c r="G27" i="42" s="1"/>
  <c r="G30" i="42" s="1"/>
  <c r="C25" i="42"/>
  <c r="C27" i="42" s="1"/>
  <c r="C30" i="42" s="1"/>
  <c r="D21" i="42"/>
  <c r="D25" i="42" s="1"/>
  <c r="D27" i="42" s="1"/>
  <c r="D30" i="42" s="1"/>
  <c r="F21" i="42"/>
  <c r="F25" i="42" s="1"/>
  <c r="H21" i="42"/>
  <c r="H25" i="42" s="1"/>
  <c r="D23" i="41"/>
  <c r="D25" i="41" s="1"/>
  <c r="C21" i="41"/>
  <c r="C23" i="41" s="1"/>
  <c r="C25" i="41" s="1"/>
  <c r="C30" i="43" l="1"/>
  <c r="C33" i="43" s="1"/>
  <c r="G30" i="43"/>
  <c r="G33" i="43" s="1"/>
  <c r="F30" i="43"/>
  <c r="F33" i="43" s="1"/>
  <c r="E30" i="43"/>
  <c r="E33" i="43" s="1"/>
  <c r="H27" i="42"/>
  <c r="H30" i="42" s="1"/>
  <c r="F27" i="42"/>
  <c r="F30" i="42" s="1"/>
  <c r="G23" i="41"/>
  <c r="G25" i="41" s="1"/>
  <c r="H53" i="39" l="1"/>
  <c r="G53" i="39"/>
  <c r="F53" i="39"/>
  <c r="E53" i="39"/>
  <c r="D53" i="39"/>
  <c r="C53" i="39"/>
  <c r="B53" i="39"/>
  <c r="A53" i="39"/>
  <c r="H52" i="39"/>
  <c r="G52" i="39"/>
  <c r="F52" i="39"/>
  <c r="E52" i="39"/>
  <c r="D52" i="39"/>
  <c r="C52" i="39"/>
  <c r="B52" i="39"/>
  <c r="A52" i="39"/>
  <c r="H51" i="39"/>
  <c r="H54" i="39" s="1"/>
  <c r="G51" i="39"/>
  <c r="G54" i="39" s="1"/>
  <c r="F51" i="39"/>
  <c r="F54" i="39" s="1"/>
  <c r="E51" i="39"/>
  <c r="D51" i="39"/>
  <c r="D54" i="39" s="1"/>
  <c r="C51" i="39"/>
  <c r="C54" i="39" s="1"/>
  <c r="B51" i="39"/>
  <c r="A51" i="39"/>
  <c r="H50" i="39"/>
  <c r="G50" i="39"/>
  <c r="F50" i="39"/>
  <c r="E50" i="39"/>
  <c r="D50" i="39"/>
  <c r="C50" i="39"/>
  <c r="H47" i="39"/>
  <c r="G47" i="39"/>
  <c r="F47" i="39"/>
  <c r="E47" i="39"/>
  <c r="D47" i="39"/>
  <c r="C47" i="39"/>
  <c r="B47" i="39"/>
  <c r="A47" i="39"/>
  <c r="H46" i="39"/>
  <c r="G46" i="39"/>
  <c r="F46" i="39"/>
  <c r="E46" i="39"/>
  <c r="D46" i="39"/>
  <c r="C46" i="39"/>
  <c r="B46" i="39"/>
  <c r="A46" i="39"/>
  <c r="H45" i="39"/>
  <c r="G45" i="39"/>
  <c r="F45" i="39"/>
  <c r="E45" i="39"/>
  <c r="D45" i="39"/>
  <c r="C45" i="39"/>
  <c r="B45" i="39"/>
  <c r="A45" i="39"/>
  <c r="H44" i="39"/>
  <c r="G44" i="39"/>
  <c r="F44" i="39"/>
  <c r="E44" i="39"/>
  <c r="D44" i="39"/>
  <c r="C44" i="39"/>
  <c r="B44" i="39"/>
  <c r="A44" i="39"/>
  <c r="H43" i="39"/>
  <c r="G43" i="39"/>
  <c r="F43" i="39"/>
  <c r="E43" i="39"/>
  <c r="D43" i="39"/>
  <c r="C43" i="39"/>
  <c r="B43" i="39"/>
  <c r="A43" i="39"/>
  <c r="H42" i="39"/>
  <c r="G42" i="39"/>
  <c r="F42" i="39"/>
  <c r="E42" i="39"/>
  <c r="D42" i="39"/>
  <c r="C42" i="39"/>
  <c r="B42" i="39"/>
  <c r="A42" i="39"/>
  <c r="H41" i="39"/>
  <c r="G41" i="39"/>
  <c r="F41" i="39"/>
  <c r="E41" i="39"/>
  <c r="D41" i="39"/>
  <c r="C41" i="39"/>
  <c r="B41" i="39"/>
  <c r="A41" i="39"/>
  <c r="H40" i="39"/>
  <c r="G40" i="39"/>
  <c r="F40" i="39"/>
  <c r="E40" i="39"/>
  <c r="D40" i="39"/>
  <c r="C40" i="39"/>
  <c r="B40" i="39"/>
  <c r="A40" i="39"/>
  <c r="H39" i="39"/>
  <c r="G39" i="39"/>
  <c r="F39" i="39"/>
  <c r="E39" i="39"/>
  <c r="D39" i="39"/>
  <c r="C39" i="39"/>
  <c r="B39" i="39"/>
  <c r="A39" i="39"/>
  <c r="H38" i="39"/>
  <c r="G38" i="39"/>
  <c r="F38" i="39"/>
  <c r="E38" i="39"/>
  <c r="D38" i="39"/>
  <c r="C38" i="39"/>
  <c r="B38" i="39"/>
  <c r="A38" i="39"/>
  <c r="H37" i="39"/>
  <c r="G37" i="39"/>
  <c r="F37" i="39"/>
  <c r="E37" i="39"/>
  <c r="D37" i="39"/>
  <c r="C37" i="39"/>
  <c r="B37" i="39"/>
  <c r="A37" i="39"/>
  <c r="H36" i="39"/>
  <c r="G36" i="39"/>
  <c r="F36" i="39"/>
  <c r="E36" i="39"/>
  <c r="D36" i="39"/>
  <c r="C36" i="39"/>
  <c r="B36" i="39"/>
  <c r="A36" i="39"/>
  <c r="H35" i="39"/>
  <c r="G35" i="39"/>
  <c r="F35" i="39"/>
  <c r="E35" i="39"/>
  <c r="D35" i="39"/>
  <c r="C35" i="39"/>
  <c r="B35" i="39"/>
  <c r="A35" i="39"/>
  <c r="H34" i="39"/>
  <c r="H48" i="39" s="1"/>
  <c r="G34" i="39"/>
  <c r="G48" i="39" s="1"/>
  <c r="F34" i="39"/>
  <c r="F48" i="39" s="1"/>
  <c r="E34" i="39"/>
  <c r="E48" i="39" s="1"/>
  <c r="D34" i="39"/>
  <c r="D48" i="39" s="1"/>
  <c r="C34" i="39"/>
  <c r="C48" i="39" s="1"/>
  <c r="B34" i="39"/>
  <c r="A34" i="39"/>
  <c r="H32" i="39"/>
  <c r="G32" i="39"/>
  <c r="F32" i="39"/>
  <c r="E32" i="39"/>
  <c r="D32" i="39"/>
  <c r="C32" i="39"/>
  <c r="B32" i="39"/>
  <c r="A32" i="39"/>
  <c r="H31" i="39"/>
  <c r="G31" i="39"/>
  <c r="F31" i="39"/>
  <c r="E31" i="39"/>
  <c r="D31" i="39"/>
  <c r="C31" i="39"/>
  <c r="B31" i="39"/>
  <c r="A31" i="39"/>
  <c r="H30" i="39"/>
  <c r="G30" i="39"/>
  <c r="F30" i="39"/>
  <c r="E30" i="39"/>
  <c r="D30" i="39"/>
  <c r="C30" i="39"/>
  <c r="B30" i="39"/>
  <c r="A30" i="39"/>
  <c r="H29" i="39"/>
  <c r="G29" i="39"/>
  <c r="F29" i="39"/>
  <c r="E29" i="39"/>
  <c r="D29" i="39"/>
  <c r="C29" i="39"/>
  <c r="B29" i="39"/>
  <c r="A29" i="39"/>
  <c r="H28" i="39"/>
  <c r="G28" i="39"/>
  <c r="F28" i="39"/>
  <c r="E28" i="39"/>
  <c r="D28" i="39"/>
  <c r="C28" i="39"/>
  <c r="B28" i="39"/>
  <c r="A28" i="39"/>
  <c r="H27" i="39"/>
  <c r="H33" i="39" s="1"/>
  <c r="G27" i="39"/>
  <c r="G33" i="39" s="1"/>
  <c r="F27" i="39"/>
  <c r="F33" i="39" s="1"/>
  <c r="E27" i="39"/>
  <c r="E33" i="39" s="1"/>
  <c r="D27" i="39"/>
  <c r="D33" i="39" s="1"/>
  <c r="C27" i="39"/>
  <c r="C33" i="39" s="1"/>
  <c r="B27" i="39"/>
  <c r="A27" i="39"/>
  <c r="H25" i="39"/>
  <c r="G25" i="39"/>
  <c r="F25" i="39"/>
  <c r="E25" i="39"/>
  <c r="D25" i="39"/>
  <c r="C25" i="39"/>
  <c r="B25" i="39"/>
  <c r="A25" i="39"/>
  <c r="H24" i="39"/>
  <c r="G24" i="39"/>
  <c r="F24" i="39"/>
  <c r="E24" i="39"/>
  <c r="D24" i="39"/>
  <c r="C24" i="39"/>
  <c r="B24" i="39"/>
  <c r="A24" i="39"/>
  <c r="H23" i="39"/>
  <c r="G23" i="39"/>
  <c r="F23" i="39"/>
  <c r="E23" i="39"/>
  <c r="D23" i="39"/>
  <c r="C23" i="39"/>
  <c r="B23" i="39"/>
  <c r="A23" i="39"/>
  <c r="H22" i="39"/>
  <c r="G22" i="39"/>
  <c r="F22" i="39"/>
  <c r="E22" i="39"/>
  <c r="D22" i="39"/>
  <c r="C22" i="39"/>
  <c r="B22" i="39"/>
  <c r="A22" i="39"/>
  <c r="H21" i="39"/>
  <c r="G21" i="39"/>
  <c r="F21" i="39"/>
  <c r="E21" i="39"/>
  <c r="D21" i="39"/>
  <c r="C21" i="39"/>
  <c r="B21" i="39"/>
  <c r="A21" i="39"/>
  <c r="H20" i="39"/>
  <c r="H26" i="39" s="1"/>
  <c r="G20" i="39"/>
  <c r="G26" i="39" s="1"/>
  <c r="F20" i="39"/>
  <c r="F26" i="39" s="1"/>
  <c r="E20" i="39"/>
  <c r="E26" i="39" s="1"/>
  <c r="D20" i="39"/>
  <c r="D26" i="39" s="1"/>
  <c r="C20" i="39"/>
  <c r="C26" i="39" s="1"/>
  <c r="B20" i="39"/>
  <c r="A20" i="39"/>
  <c r="H19" i="39"/>
  <c r="G19" i="39"/>
  <c r="F19" i="39"/>
  <c r="E19" i="39"/>
  <c r="D19" i="39"/>
  <c r="C19" i="39"/>
  <c r="H18" i="39"/>
  <c r="G18" i="39"/>
  <c r="F18" i="39"/>
  <c r="E18" i="39"/>
  <c r="D18" i="39"/>
  <c r="C18" i="39"/>
  <c r="B18" i="39"/>
  <c r="A18" i="39"/>
  <c r="H17" i="39"/>
  <c r="G17" i="39"/>
  <c r="F17" i="39"/>
  <c r="E17" i="39"/>
  <c r="D17" i="39"/>
  <c r="C17" i="39"/>
  <c r="B17" i="39"/>
  <c r="A17" i="39"/>
  <c r="H16" i="39"/>
  <c r="G16" i="39"/>
  <c r="F16" i="39"/>
  <c r="E16" i="39"/>
  <c r="D16" i="39"/>
  <c r="C16" i="39"/>
  <c r="B16" i="39"/>
  <c r="A16" i="39"/>
  <c r="H15" i="39"/>
  <c r="G15" i="39"/>
  <c r="F15" i="39"/>
  <c r="E15" i="39"/>
  <c r="D15" i="39"/>
  <c r="C15" i="39"/>
  <c r="B15" i="39"/>
  <c r="A15" i="39"/>
  <c r="H14" i="39"/>
  <c r="G14" i="39"/>
  <c r="F14" i="39"/>
  <c r="E14" i="39"/>
  <c r="D14" i="39"/>
  <c r="C14" i="39"/>
  <c r="B14" i="39"/>
  <c r="A14" i="39"/>
  <c r="H13" i="39"/>
  <c r="G13" i="39"/>
  <c r="F13" i="39"/>
  <c r="E13" i="39"/>
  <c r="D13" i="39"/>
  <c r="C13" i="39"/>
  <c r="B13" i="39"/>
  <c r="A13" i="39"/>
  <c r="H12" i="39"/>
  <c r="G12" i="39"/>
  <c r="F12" i="39"/>
  <c r="E12" i="39"/>
  <c r="D12" i="39"/>
  <c r="C12" i="39"/>
  <c r="B12" i="39"/>
  <c r="A12" i="39"/>
  <c r="H11" i="39"/>
  <c r="G11" i="39"/>
  <c r="F11" i="39"/>
  <c r="E11" i="39"/>
  <c r="D11" i="39"/>
  <c r="C11" i="39"/>
  <c r="B11" i="39"/>
  <c r="A11" i="39"/>
  <c r="H10" i="39"/>
  <c r="G10" i="39"/>
  <c r="F10" i="39"/>
  <c r="E10" i="39"/>
  <c r="D10" i="39"/>
  <c r="C10" i="39"/>
  <c r="B10" i="39"/>
  <c r="A10" i="39"/>
  <c r="H9" i="39"/>
  <c r="G9" i="39"/>
  <c r="F9" i="39"/>
  <c r="E9" i="39"/>
  <c r="D9" i="39"/>
  <c r="C9" i="39"/>
  <c r="B9" i="39"/>
  <c r="A9" i="39"/>
  <c r="H8" i="39"/>
  <c r="G8" i="39"/>
  <c r="F8" i="39"/>
  <c r="E8" i="39"/>
  <c r="D8" i="39"/>
  <c r="C8" i="39"/>
  <c r="B8" i="39"/>
  <c r="A8" i="39"/>
  <c r="H7" i="39"/>
  <c r="G7" i="39"/>
  <c r="F7" i="39"/>
  <c r="E7" i="39"/>
  <c r="H6" i="39"/>
  <c r="G6" i="39"/>
  <c r="F6" i="39"/>
  <c r="E6" i="39"/>
  <c r="D6" i="39"/>
  <c r="C6" i="39"/>
  <c r="H5" i="39"/>
  <c r="G5" i="39"/>
  <c r="F5" i="39"/>
  <c r="E5" i="39"/>
  <c r="D5" i="39"/>
  <c r="C5" i="39"/>
  <c r="A2" i="39"/>
  <c r="H40" i="38"/>
  <c r="G40" i="38"/>
  <c r="F40" i="38"/>
  <c r="E40" i="38"/>
  <c r="D40" i="38"/>
  <c r="C40" i="38"/>
  <c r="E38" i="38"/>
  <c r="H37" i="38"/>
  <c r="G37" i="38"/>
  <c r="F37" i="38"/>
  <c r="E37" i="38"/>
  <c r="D37" i="38"/>
  <c r="C37" i="38"/>
  <c r="B37" i="38"/>
  <c r="A37" i="38"/>
  <c r="H36" i="38"/>
  <c r="G36" i="38"/>
  <c r="F36" i="38"/>
  <c r="E36" i="38"/>
  <c r="D36" i="38"/>
  <c r="C36" i="38"/>
  <c r="B36" i="38"/>
  <c r="A36" i="38"/>
  <c r="H35" i="38"/>
  <c r="G35" i="38"/>
  <c r="F35" i="38"/>
  <c r="E35" i="38"/>
  <c r="D35" i="38"/>
  <c r="C35" i="38"/>
  <c r="B35" i="38"/>
  <c r="A35" i="38"/>
  <c r="H34" i="38"/>
  <c r="G34" i="38"/>
  <c r="F34" i="38"/>
  <c r="E34" i="38"/>
  <c r="D34" i="38"/>
  <c r="C34" i="38"/>
  <c r="B34" i="38"/>
  <c r="A34" i="38"/>
  <c r="H33" i="38"/>
  <c r="G33" i="38"/>
  <c r="F33" i="38"/>
  <c r="E33" i="38"/>
  <c r="D33" i="38"/>
  <c r="C33" i="38"/>
  <c r="B33" i="38"/>
  <c r="A33" i="38"/>
  <c r="H32" i="38"/>
  <c r="G32" i="38"/>
  <c r="F32" i="38"/>
  <c r="E32" i="38"/>
  <c r="D32" i="38"/>
  <c r="C32" i="38"/>
  <c r="B32" i="38"/>
  <c r="A32" i="38"/>
  <c r="H31" i="38"/>
  <c r="G31" i="38"/>
  <c r="F31" i="38"/>
  <c r="E31" i="38"/>
  <c r="D31" i="38"/>
  <c r="C31" i="38"/>
  <c r="B31" i="38"/>
  <c r="A31" i="38"/>
  <c r="H30" i="38"/>
  <c r="G30" i="38"/>
  <c r="F30" i="38"/>
  <c r="E30" i="38"/>
  <c r="D30" i="38"/>
  <c r="C30" i="38"/>
  <c r="B30" i="38"/>
  <c r="A30" i="38"/>
  <c r="H29" i="38"/>
  <c r="G29" i="38"/>
  <c r="F29" i="38"/>
  <c r="E29" i="38"/>
  <c r="D29" i="38"/>
  <c r="C29" i="38"/>
  <c r="B29" i="38"/>
  <c r="A29" i="38"/>
  <c r="H28" i="38"/>
  <c r="H38" i="38" s="1"/>
  <c r="G28" i="38"/>
  <c r="G38" i="38" s="1"/>
  <c r="F28" i="38"/>
  <c r="F38" i="38" s="1"/>
  <c r="E28" i="38"/>
  <c r="D28" i="38"/>
  <c r="D38" i="38" s="1"/>
  <c r="C28" i="38"/>
  <c r="C38" i="38" s="1"/>
  <c r="B28" i="38"/>
  <c r="A28" i="38"/>
  <c r="E27" i="38"/>
  <c r="H26" i="38"/>
  <c r="G26" i="38"/>
  <c r="F26" i="38"/>
  <c r="E26" i="38"/>
  <c r="D26" i="38"/>
  <c r="C26" i="38"/>
  <c r="B26" i="38"/>
  <c r="A26" i="38"/>
  <c r="H25" i="38"/>
  <c r="H27" i="38" s="1"/>
  <c r="G25" i="38"/>
  <c r="G27" i="38" s="1"/>
  <c r="F25" i="38"/>
  <c r="F27" i="38" s="1"/>
  <c r="E25" i="38"/>
  <c r="D25" i="38"/>
  <c r="D27" i="38" s="1"/>
  <c r="C25" i="38"/>
  <c r="C27" i="38" s="1"/>
  <c r="B25" i="38"/>
  <c r="A25" i="38"/>
  <c r="H23" i="38"/>
  <c r="G23" i="38"/>
  <c r="F23" i="38"/>
  <c r="E23" i="38"/>
  <c r="D23" i="38"/>
  <c r="C23" i="38"/>
  <c r="B23" i="38"/>
  <c r="A23" i="38"/>
  <c r="H22" i="38"/>
  <c r="G22" i="38"/>
  <c r="F22" i="38"/>
  <c r="E22" i="38"/>
  <c r="D22" i="38"/>
  <c r="C22" i="38"/>
  <c r="B22" i="38"/>
  <c r="A22" i="38"/>
  <c r="H21" i="38"/>
  <c r="G21" i="38"/>
  <c r="F21" i="38"/>
  <c r="E21" i="38"/>
  <c r="D21" i="38"/>
  <c r="C21" i="38"/>
  <c r="B21" i="38"/>
  <c r="A21" i="38"/>
  <c r="H20" i="38"/>
  <c r="G20" i="38"/>
  <c r="F20" i="38"/>
  <c r="E20" i="38"/>
  <c r="D20" i="38"/>
  <c r="C20" i="38"/>
  <c r="B20" i="38"/>
  <c r="A20" i="38"/>
  <c r="H19" i="38"/>
  <c r="H24" i="38" s="1"/>
  <c r="G19" i="38"/>
  <c r="G24" i="38" s="1"/>
  <c r="F19" i="38"/>
  <c r="E19" i="38"/>
  <c r="E24" i="38" s="1"/>
  <c r="D19" i="38"/>
  <c r="D24" i="38" s="1"/>
  <c r="C19" i="38"/>
  <c r="C24" i="38" s="1"/>
  <c r="B19" i="38"/>
  <c r="A19" i="38"/>
  <c r="H17" i="38"/>
  <c r="G17" i="38"/>
  <c r="F17" i="38"/>
  <c r="E17" i="38"/>
  <c r="D17" i="38"/>
  <c r="C17" i="38"/>
  <c r="B17" i="38"/>
  <c r="A17" i="38"/>
  <c r="H16" i="38"/>
  <c r="G16" i="38"/>
  <c r="F16" i="38"/>
  <c r="E16" i="38"/>
  <c r="D16" i="38"/>
  <c r="C16" i="38"/>
  <c r="B16" i="38"/>
  <c r="A16" i="38"/>
  <c r="H15" i="38"/>
  <c r="G15" i="38"/>
  <c r="F15" i="38"/>
  <c r="E15" i="38"/>
  <c r="D15" i="38"/>
  <c r="C15" i="38"/>
  <c r="B15" i="38"/>
  <c r="A15" i="38"/>
  <c r="H14" i="38"/>
  <c r="G14" i="38"/>
  <c r="F14" i="38"/>
  <c r="E14" i="38"/>
  <c r="D14" i="38"/>
  <c r="C14" i="38"/>
  <c r="B14" i="38"/>
  <c r="A14" i="38"/>
  <c r="H13" i="38"/>
  <c r="G13" i="38"/>
  <c r="F13" i="38"/>
  <c r="E13" i="38"/>
  <c r="D13" i="38"/>
  <c r="C13" i="38"/>
  <c r="B13" i="38"/>
  <c r="A13" i="38"/>
  <c r="H12" i="38"/>
  <c r="G12" i="38"/>
  <c r="F12" i="38"/>
  <c r="E12" i="38"/>
  <c r="D12" i="38"/>
  <c r="C12" i="38"/>
  <c r="B12" i="38"/>
  <c r="A12" i="38"/>
  <c r="H11" i="38"/>
  <c r="G11" i="38"/>
  <c r="F11" i="38"/>
  <c r="E11" i="38"/>
  <c r="D11" i="38"/>
  <c r="C11" i="38"/>
  <c r="B11" i="38"/>
  <c r="A11" i="38"/>
  <c r="H10" i="38"/>
  <c r="G10" i="38"/>
  <c r="F10" i="38"/>
  <c r="E10" i="38"/>
  <c r="D10" i="38"/>
  <c r="C10" i="38"/>
  <c r="B10" i="38"/>
  <c r="A10" i="38"/>
  <c r="H9" i="38"/>
  <c r="G9" i="38"/>
  <c r="F9" i="38"/>
  <c r="E9" i="38"/>
  <c r="D9" i="38"/>
  <c r="C9" i="38"/>
  <c r="B9" i="38"/>
  <c r="A9" i="38"/>
  <c r="H8" i="38"/>
  <c r="G8" i="38"/>
  <c r="G18" i="38" s="1"/>
  <c r="F8" i="38"/>
  <c r="F18" i="38" s="1"/>
  <c r="E8" i="38"/>
  <c r="E18" i="38" s="1"/>
  <c r="D8" i="38"/>
  <c r="D18" i="38" s="1"/>
  <c r="C8" i="38"/>
  <c r="C18" i="38" s="1"/>
  <c r="B8" i="38"/>
  <c r="A8" i="38"/>
  <c r="H7" i="38"/>
  <c r="G7" i="38"/>
  <c r="F7" i="38"/>
  <c r="E7" i="38"/>
  <c r="C7" i="38"/>
  <c r="H6" i="38"/>
  <c r="G6" i="38"/>
  <c r="F6" i="38"/>
  <c r="E6" i="38"/>
  <c r="D6" i="38"/>
  <c r="C6" i="38"/>
  <c r="H5" i="38"/>
  <c r="G5" i="38"/>
  <c r="F5" i="38"/>
  <c r="E5" i="38"/>
  <c r="D5" i="38"/>
  <c r="C5" i="38"/>
  <c r="A2" i="38"/>
  <c r="E54" i="39" l="1"/>
  <c r="G55" i="39"/>
  <c r="F55" i="39"/>
  <c r="H18" i="38"/>
  <c r="H41" i="38" s="1"/>
  <c r="C55" i="39"/>
  <c r="F24" i="38"/>
  <c r="F41" i="38" s="1"/>
  <c r="D55" i="39"/>
  <c r="E55" i="39"/>
  <c r="H55" i="39"/>
  <c r="G41" i="38"/>
  <c r="C41" i="38"/>
  <c r="D41" i="38"/>
  <c r="E41" i="38"/>
  <c r="G15" i="36" l="1"/>
  <c r="F15" i="36"/>
  <c r="E15" i="36"/>
  <c r="D15" i="36"/>
  <c r="C15" i="36"/>
  <c r="B15" i="36"/>
  <c r="G14" i="36"/>
  <c r="F14" i="36"/>
  <c r="E14" i="36"/>
  <c r="D14" i="36"/>
  <c r="C14" i="36"/>
  <c r="B14" i="36"/>
  <c r="G13" i="36"/>
  <c r="F13" i="36"/>
  <c r="E13" i="36"/>
  <c r="E17" i="36" s="1"/>
  <c r="D13" i="36"/>
  <c r="D17" i="36" s="1"/>
  <c r="C13" i="36"/>
  <c r="C17" i="36" s="1"/>
  <c r="B13" i="36"/>
  <c r="G10" i="36"/>
  <c r="F10" i="36"/>
  <c r="E10" i="36"/>
  <c r="D10" i="36"/>
  <c r="C10" i="36"/>
  <c r="C23" i="36" s="1"/>
  <c r="B10" i="36"/>
  <c r="C9" i="36"/>
  <c r="G7" i="36"/>
  <c r="F7" i="36"/>
  <c r="E7" i="36"/>
  <c r="D7" i="36"/>
  <c r="G6" i="36"/>
  <c r="F6" i="36"/>
  <c r="E6" i="36"/>
  <c r="D6" i="36"/>
  <c r="C6" i="36"/>
  <c r="B6" i="36"/>
  <c r="G5" i="36"/>
  <c r="F5" i="36"/>
  <c r="E5" i="36"/>
  <c r="D5" i="36"/>
  <c r="C5" i="36"/>
  <c r="B5" i="36"/>
  <c r="A2" i="36"/>
  <c r="D23" i="36" l="1"/>
  <c r="F17" i="36"/>
  <c r="E23" i="36"/>
  <c r="G17" i="36"/>
  <c r="G23" i="36" s="1"/>
  <c r="B17" i="36"/>
  <c r="B23" i="36"/>
  <c r="C11" i="36"/>
  <c r="C20" i="36" s="1"/>
  <c r="F23" i="36"/>
  <c r="B11" i="36"/>
  <c r="D11" i="36"/>
  <c r="D20" i="36" s="1"/>
  <c r="E11" i="36"/>
  <c r="E20" i="36" s="1"/>
  <c r="F11" i="36"/>
  <c r="F20" i="36" s="1"/>
  <c r="G9" i="36" s="1"/>
  <c r="G11" i="36" s="1"/>
  <c r="G20" i="36" s="1"/>
  <c r="B20" i="36" l="1"/>
  <c r="H59" i="34"/>
  <c r="G59" i="34"/>
  <c r="F59" i="34"/>
  <c r="E59" i="34"/>
  <c r="D59" i="34"/>
  <c r="C59" i="34"/>
  <c r="B59" i="34"/>
  <c r="A59" i="34"/>
  <c r="H58" i="34"/>
  <c r="G58" i="34"/>
  <c r="F58" i="34"/>
  <c r="E58" i="34"/>
  <c r="D58" i="34"/>
  <c r="C58" i="34"/>
  <c r="B58" i="34"/>
  <c r="A58" i="34"/>
  <c r="H57" i="34"/>
  <c r="H61" i="34" s="1"/>
  <c r="G57" i="34"/>
  <c r="G61" i="34" s="1"/>
  <c r="F57" i="34"/>
  <c r="F61" i="34" s="1"/>
  <c r="E57" i="34"/>
  <c r="E61" i="34" s="1"/>
  <c r="D57" i="34"/>
  <c r="D61" i="34" s="1"/>
  <c r="C57" i="34"/>
  <c r="B57" i="34"/>
  <c r="A57" i="34"/>
  <c r="H54" i="34"/>
  <c r="H56" i="34" s="1"/>
  <c r="G54" i="34"/>
  <c r="G56" i="34" s="1"/>
  <c r="F54" i="34"/>
  <c r="F56" i="34" s="1"/>
  <c r="E54" i="34"/>
  <c r="E56" i="34" s="1"/>
  <c r="D54" i="34"/>
  <c r="D56" i="34" s="1"/>
  <c r="C54" i="34"/>
  <c r="C56" i="34" s="1"/>
  <c r="B54" i="34"/>
  <c r="A54" i="34"/>
  <c r="H52" i="34"/>
  <c r="G52" i="34"/>
  <c r="F52" i="34"/>
  <c r="E52" i="34"/>
  <c r="D52" i="34"/>
  <c r="C52" i="34"/>
  <c r="B52" i="34"/>
  <c r="A52" i="34"/>
  <c r="H51" i="34"/>
  <c r="G51" i="34"/>
  <c r="F51" i="34"/>
  <c r="E51" i="34"/>
  <c r="D51" i="34"/>
  <c r="C51" i="34"/>
  <c r="B51" i="34"/>
  <c r="A51" i="34"/>
  <c r="H50" i="34"/>
  <c r="G50" i="34"/>
  <c r="F50" i="34"/>
  <c r="E50" i="34"/>
  <c r="D50" i="34"/>
  <c r="C50" i="34"/>
  <c r="B50" i="34"/>
  <c r="A50" i="34"/>
  <c r="H49" i="34"/>
  <c r="G49" i="34"/>
  <c r="F49" i="34"/>
  <c r="E49" i="34"/>
  <c r="D49" i="34"/>
  <c r="C49" i="34"/>
  <c r="B49" i="34"/>
  <c r="A49" i="34"/>
  <c r="H48" i="34"/>
  <c r="G48" i="34"/>
  <c r="F48" i="34"/>
  <c r="E48" i="34"/>
  <c r="D48" i="34"/>
  <c r="C48" i="34"/>
  <c r="B48" i="34"/>
  <c r="A48" i="34"/>
  <c r="H47" i="34"/>
  <c r="G47" i="34"/>
  <c r="F47" i="34"/>
  <c r="E47" i="34"/>
  <c r="D47" i="34"/>
  <c r="C47" i="34"/>
  <c r="B47" i="34"/>
  <c r="A47" i="34"/>
  <c r="H46" i="34"/>
  <c r="G46" i="34"/>
  <c r="F46" i="34"/>
  <c r="E46" i="34"/>
  <c r="D46" i="34"/>
  <c r="C46" i="34"/>
  <c r="B46" i="34"/>
  <c r="A46" i="34"/>
  <c r="H45" i="34"/>
  <c r="G45" i="34"/>
  <c r="F45" i="34"/>
  <c r="E45" i="34"/>
  <c r="D45" i="34"/>
  <c r="C45" i="34"/>
  <c r="B45" i="34"/>
  <c r="A45" i="34"/>
  <c r="H44" i="34"/>
  <c r="G44" i="34"/>
  <c r="F44" i="34"/>
  <c r="E44" i="34"/>
  <c r="D44" i="34"/>
  <c r="C44" i="34"/>
  <c r="B44" i="34"/>
  <c r="A44" i="34"/>
  <c r="H43" i="34"/>
  <c r="G43" i="34"/>
  <c r="F43" i="34"/>
  <c r="E43" i="34"/>
  <c r="D43" i="34"/>
  <c r="C43" i="34"/>
  <c r="B43" i="34"/>
  <c r="A43" i="34"/>
  <c r="H42" i="34"/>
  <c r="G42" i="34"/>
  <c r="F42" i="34"/>
  <c r="E42" i="34"/>
  <c r="D42" i="34"/>
  <c r="C42" i="34"/>
  <c r="B42" i="34"/>
  <c r="A42" i="34"/>
  <c r="H41" i="34"/>
  <c r="G41" i="34"/>
  <c r="F41" i="34"/>
  <c r="E41" i="34"/>
  <c r="D41" i="34"/>
  <c r="C41" i="34"/>
  <c r="B41" i="34"/>
  <c r="A41" i="34"/>
  <c r="H40" i="34"/>
  <c r="G40" i="34"/>
  <c r="F40" i="34"/>
  <c r="E40" i="34"/>
  <c r="D40" i="34"/>
  <c r="C40" i="34"/>
  <c r="B40" i="34"/>
  <c r="A40" i="34"/>
  <c r="H39" i="34"/>
  <c r="G39" i="34"/>
  <c r="F39" i="34"/>
  <c r="E39" i="34"/>
  <c r="D39" i="34"/>
  <c r="C39" i="34"/>
  <c r="B39" i="34"/>
  <c r="A39" i="34"/>
  <c r="H38" i="34"/>
  <c r="H53" i="34" s="1"/>
  <c r="G38" i="34"/>
  <c r="G53" i="34" s="1"/>
  <c r="F38" i="34"/>
  <c r="F53" i="34" s="1"/>
  <c r="E38" i="34"/>
  <c r="E53" i="34" s="1"/>
  <c r="D38" i="34"/>
  <c r="C38" i="34"/>
  <c r="C53" i="34" s="1"/>
  <c r="B38" i="34"/>
  <c r="A38" i="34"/>
  <c r="H36" i="34"/>
  <c r="G36" i="34"/>
  <c r="F36" i="34"/>
  <c r="E36" i="34"/>
  <c r="D36" i="34"/>
  <c r="C36" i="34"/>
  <c r="B36" i="34"/>
  <c r="A36" i="34"/>
  <c r="H35" i="34"/>
  <c r="G35" i="34"/>
  <c r="F35" i="34"/>
  <c r="E35" i="34"/>
  <c r="D35" i="34"/>
  <c r="C35" i="34"/>
  <c r="B35" i="34"/>
  <c r="A35" i="34"/>
  <c r="H34" i="34"/>
  <c r="G34" i="34"/>
  <c r="F34" i="34"/>
  <c r="E34" i="34"/>
  <c r="D34" i="34"/>
  <c r="C34" i="34"/>
  <c r="B34" i="34"/>
  <c r="A34" i="34"/>
  <c r="H33" i="34"/>
  <c r="G33" i="34"/>
  <c r="F33" i="34"/>
  <c r="E33" i="34"/>
  <c r="D33" i="34"/>
  <c r="C33" i="34"/>
  <c r="B33" i="34"/>
  <c r="A33" i="34"/>
  <c r="H32" i="34"/>
  <c r="G32" i="34"/>
  <c r="F32" i="34"/>
  <c r="E32" i="34"/>
  <c r="D32" i="34"/>
  <c r="C32" i="34"/>
  <c r="B32" i="34"/>
  <c r="A32" i="34"/>
  <c r="H31" i="34"/>
  <c r="G31" i="34"/>
  <c r="F31" i="34"/>
  <c r="E31" i="34"/>
  <c r="D31" i="34"/>
  <c r="C31" i="34"/>
  <c r="B31" i="34"/>
  <c r="A31" i="34"/>
  <c r="H30" i="34"/>
  <c r="G30" i="34"/>
  <c r="F30" i="34"/>
  <c r="F37" i="34" s="1"/>
  <c r="E30" i="34"/>
  <c r="E37" i="34" s="1"/>
  <c r="D30" i="34"/>
  <c r="D37" i="34" s="1"/>
  <c r="C30" i="34"/>
  <c r="B30" i="34"/>
  <c r="A30" i="34"/>
  <c r="H28" i="34"/>
  <c r="G28" i="34"/>
  <c r="F28" i="34"/>
  <c r="E28" i="34"/>
  <c r="D28" i="34"/>
  <c r="C28" i="34"/>
  <c r="B28" i="34"/>
  <c r="A28" i="34"/>
  <c r="H27" i="34"/>
  <c r="G27" i="34"/>
  <c r="F27" i="34"/>
  <c r="E27" i="34"/>
  <c r="D27" i="34"/>
  <c r="C27" i="34"/>
  <c r="B27" i="34"/>
  <c r="A27" i="34"/>
  <c r="H26" i="34"/>
  <c r="G26" i="34"/>
  <c r="F26" i="34"/>
  <c r="E26" i="34"/>
  <c r="D26" i="34"/>
  <c r="C26" i="34"/>
  <c r="B26" i="34"/>
  <c r="A26" i="34"/>
  <c r="H25" i="34"/>
  <c r="G25" i="34"/>
  <c r="F25" i="34"/>
  <c r="E25" i="34"/>
  <c r="D25" i="34"/>
  <c r="C25" i="34"/>
  <c r="B25" i="34"/>
  <c r="A25" i="34"/>
  <c r="H24" i="34"/>
  <c r="G24" i="34"/>
  <c r="F24" i="34"/>
  <c r="E24" i="34"/>
  <c r="D24" i="34"/>
  <c r="C24" i="34"/>
  <c r="B24" i="34"/>
  <c r="A24" i="34"/>
  <c r="H23" i="34"/>
  <c r="G23" i="34"/>
  <c r="F23" i="34"/>
  <c r="E23" i="34"/>
  <c r="D23" i="34"/>
  <c r="C23" i="34"/>
  <c r="B23" i="34"/>
  <c r="A23" i="34"/>
  <c r="H22" i="34"/>
  <c r="G22" i="34"/>
  <c r="F22" i="34"/>
  <c r="E22" i="34"/>
  <c r="D22" i="34"/>
  <c r="C22" i="34"/>
  <c r="B22" i="34"/>
  <c r="A22" i="34"/>
  <c r="H21" i="34"/>
  <c r="G21" i="34"/>
  <c r="F21" i="34"/>
  <c r="E21" i="34"/>
  <c r="D21" i="34"/>
  <c r="C21" i="34"/>
  <c r="B21" i="34"/>
  <c r="A21" i="34"/>
  <c r="H20" i="34"/>
  <c r="H29" i="34" s="1"/>
  <c r="G20" i="34"/>
  <c r="G29" i="34" s="1"/>
  <c r="F20" i="34"/>
  <c r="F29" i="34" s="1"/>
  <c r="E20" i="34"/>
  <c r="E29" i="34" s="1"/>
  <c r="D20" i="34"/>
  <c r="D29" i="34" s="1"/>
  <c r="C20" i="34"/>
  <c r="C29" i="34" s="1"/>
  <c r="B20" i="34"/>
  <c r="A20" i="34"/>
  <c r="H18" i="34"/>
  <c r="G18" i="34"/>
  <c r="F18" i="34"/>
  <c r="E18" i="34"/>
  <c r="D18" i="34"/>
  <c r="C18" i="34"/>
  <c r="B18" i="34"/>
  <c r="A18" i="34"/>
  <c r="H17" i="34"/>
  <c r="G17" i="34"/>
  <c r="F17" i="34"/>
  <c r="E17" i="34"/>
  <c r="D17" i="34"/>
  <c r="C17" i="34"/>
  <c r="B17" i="34"/>
  <c r="A17" i="34"/>
  <c r="H16" i="34"/>
  <c r="G16" i="34"/>
  <c r="F16" i="34"/>
  <c r="E16" i="34"/>
  <c r="D16" i="34"/>
  <c r="C16" i="34"/>
  <c r="B16" i="34"/>
  <c r="A16" i="34"/>
  <c r="H15" i="34"/>
  <c r="G15" i="34"/>
  <c r="F15" i="34"/>
  <c r="E15" i="34"/>
  <c r="D15" i="34"/>
  <c r="C15" i="34"/>
  <c r="B15" i="34"/>
  <c r="A15" i="34"/>
  <c r="H14" i="34"/>
  <c r="G14" i="34"/>
  <c r="F14" i="34"/>
  <c r="E14" i="34"/>
  <c r="D14" i="34"/>
  <c r="C14" i="34"/>
  <c r="B14" i="34"/>
  <c r="A14" i="34"/>
  <c r="H13" i="34"/>
  <c r="G13" i="34"/>
  <c r="F13" i="34"/>
  <c r="E13" i="34"/>
  <c r="D13" i="34"/>
  <c r="C13" i="34"/>
  <c r="B13" i="34"/>
  <c r="A13" i="34"/>
  <c r="H12" i="34"/>
  <c r="G12" i="34"/>
  <c r="F12" i="34"/>
  <c r="E12" i="34"/>
  <c r="D12" i="34"/>
  <c r="C12" i="34"/>
  <c r="A12" i="34"/>
  <c r="H11" i="34"/>
  <c r="G11" i="34"/>
  <c r="F11" i="34"/>
  <c r="E11" i="34"/>
  <c r="D11" i="34"/>
  <c r="C11" i="34"/>
  <c r="B11" i="34"/>
  <c r="A11" i="34"/>
  <c r="H10" i="34"/>
  <c r="G10" i="34"/>
  <c r="F10" i="34"/>
  <c r="E10" i="34"/>
  <c r="D10" i="34"/>
  <c r="C10" i="34"/>
  <c r="B10" i="34"/>
  <c r="A10" i="34"/>
  <c r="H9" i="34"/>
  <c r="G9" i="34"/>
  <c r="F9" i="34"/>
  <c r="E9" i="34"/>
  <c r="D9" i="34"/>
  <c r="C9" i="34"/>
  <c r="B9" i="34"/>
  <c r="A9" i="34"/>
  <c r="H8" i="34"/>
  <c r="G8" i="34"/>
  <c r="F8" i="34"/>
  <c r="E8" i="34"/>
  <c r="D8" i="34"/>
  <c r="C8" i="34"/>
  <c r="B8" i="34"/>
  <c r="A8" i="34"/>
  <c r="H7" i="34"/>
  <c r="G7" i="34"/>
  <c r="F7" i="34"/>
  <c r="E7" i="34"/>
  <c r="C7" i="34"/>
  <c r="H6" i="34"/>
  <c r="G6" i="34"/>
  <c r="F6" i="34"/>
  <c r="E6" i="34"/>
  <c r="D6" i="34"/>
  <c r="C6" i="34"/>
  <c r="H5" i="34"/>
  <c r="G5" i="34"/>
  <c r="F5" i="34"/>
  <c r="E5" i="34"/>
  <c r="D5" i="34"/>
  <c r="C5" i="34"/>
  <c r="A2" i="34"/>
  <c r="C37" i="34" l="1"/>
  <c r="E19" i="34"/>
  <c r="E62" i="34" s="1"/>
  <c r="C61" i="34"/>
  <c r="D19" i="34"/>
  <c r="H37" i="34"/>
  <c r="D53" i="34"/>
  <c r="D62" i="34" s="1"/>
  <c r="C19" i="34"/>
  <c r="C62" i="34" s="1"/>
  <c r="G37" i="34"/>
  <c r="F19" i="34"/>
  <c r="F62" i="34" s="1"/>
  <c r="G19" i="34"/>
  <c r="H19" i="34"/>
  <c r="G62" i="34" l="1"/>
  <c r="H62" i="34"/>
  <c r="I14" i="32"/>
  <c r="H14" i="32"/>
  <c r="G14" i="32"/>
  <c r="F14" i="32"/>
  <c r="E14" i="32"/>
  <c r="D14" i="32"/>
  <c r="C14" i="32"/>
  <c r="B14" i="32"/>
  <c r="I13" i="32"/>
  <c r="I15" i="32" s="1"/>
  <c r="H13" i="32"/>
  <c r="H15" i="32" s="1"/>
  <c r="G13" i="32"/>
  <c r="G15" i="32" s="1"/>
  <c r="F13" i="32"/>
  <c r="F15" i="32" s="1"/>
  <c r="E13" i="32"/>
  <c r="E15" i="32" s="1"/>
  <c r="D13" i="32"/>
  <c r="D15" i="32" s="1"/>
  <c r="C13" i="32"/>
  <c r="C15" i="32" s="1"/>
  <c r="B13" i="32"/>
  <c r="B15" i="32" s="1"/>
  <c r="I10" i="32"/>
  <c r="H10" i="32"/>
  <c r="G10" i="32"/>
  <c r="G20" i="32" s="1"/>
  <c r="F10" i="32"/>
  <c r="F20" i="32" s="1"/>
  <c r="E10" i="32"/>
  <c r="E20" i="32" s="1"/>
  <c r="D10" i="32"/>
  <c r="C10" i="32"/>
  <c r="C20" i="32" s="1"/>
  <c r="B10" i="32"/>
  <c r="H9" i="32"/>
  <c r="D9" i="32"/>
  <c r="C9" i="32"/>
  <c r="I7" i="32"/>
  <c r="H7" i="32"/>
  <c r="G7" i="32"/>
  <c r="F7" i="32"/>
  <c r="I6" i="32"/>
  <c r="H6" i="32"/>
  <c r="G6" i="32"/>
  <c r="F6" i="32"/>
  <c r="E6" i="32"/>
  <c r="D6" i="32"/>
  <c r="C6" i="32"/>
  <c r="B6" i="32"/>
  <c r="I5" i="32"/>
  <c r="H5" i="32"/>
  <c r="G5" i="32"/>
  <c r="F5" i="32"/>
  <c r="E5" i="32"/>
  <c r="D5" i="32"/>
  <c r="C5" i="32"/>
  <c r="B5" i="32"/>
  <c r="A2" i="32"/>
  <c r="D20" i="32" l="1"/>
  <c r="H11" i="32"/>
  <c r="C11" i="32"/>
  <c r="C17" i="32" s="1"/>
  <c r="B20" i="32"/>
  <c r="H20" i="32"/>
  <c r="I20" i="32"/>
  <c r="H17" i="32"/>
  <c r="I9" i="32" s="1"/>
  <c r="I11" i="32" s="1"/>
  <c r="I17" i="32" s="1"/>
  <c r="B11" i="32"/>
  <c r="B17" i="32" s="1"/>
  <c r="D11" i="32"/>
  <c r="D17" i="32" s="1"/>
  <c r="E11" i="32"/>
  <c r="E17" i="32" s="1"/>
  <c r="F11" i="32"/>
  <c r="F17" i="32" s="1"/>
  <c r="G11" i="32"/>
  <c r="G17" i="32" s="1"/>
  <c r="B44" i="29" l="1"/>
  <c r="H42" i="29"/>
  <c r="G42" i="29"/>
  <c r="F42" i="29"/>
  <c r="E42" i="29"/>
  <c r="D42" i="29"/>
  <c r="C42" i="29"/>
  <c r="B42" i="29"/>
  <c r="A42" i="29"/>
  <c r="H41" i="29"/>
  <c r="G41" i="29"/>
  <c r="F41" i="29"/>
  <c r="E41" i="29"/>
  <c r="D41" i="29"/>
  <c r="C41" i="29"/>
  <c r="B41" i="29"/>
  <c r="A41" i="29"/>
  <c r="H40" i="29"/>
  <c r="H43" i="29" s="1"/>
  <c r="G40" i="29"/>
  <c r="G43" i="29" s="1"/>
  <c r="F40" i="29"/>
  <c r="F43" i="29" s="1"/>
  <c r="E40" i="29"/>
  <c r="E43" i="29" s="1"/>
  <c r="D40" i="29"/>
  <c r="D43" i="29" s="1"/>
  <c r="C40" i="29"/>
  <c r="C43" i="29" s="1"/>
  <c r="B40" i="29"/>
  <c r="A40" i="29"/>
  <c r="H36" i="29"/>
  <c r="G36" i="29"/>
  <c r="F36" i="29"/>
  <c r="E36" i="29"/>
  <c r="D36" i="29"/>
  <c r="C36" i="29"/>
  <c r="B36" i="29"/>
  <c r="A36" i="29"/>
  <c r="H35" i="29"/>
  <c r="G35" i="29"/>
  <c r="F35" i="29"/>
  <c r="E35" i="29"/>
  <c r="D35" i="29"/>
  <c r="C35" i="29"/>
  <c r="B35" i="29"/>
  <c r="A35" i="29"/>
  <c r="H34" i="29"/>
  <c r="G34" i="29"/>
  <c r="F34" i="29"/>
  <c r="E34" i="29"/>
  <c r="D34" i="29"/>
  <c r="C34" i="29"/>
  <c r="B34" i="29"/>
  <c r="A34" i="29"/>
  <c r="H33" i="29"/>
  <c r="G33" i="29"/>
  <c r="F33" i="29"/>
  <c r="E33" i="29"/>
  <c r="D33" i="29"/>
  <c r="C33" i="29"/>
  <c r="B33" i="29"/>
  <c r="A33" i="29"/>
  <c r="H32" i="29"/>
  <c r="G32" i="29"/>
  <c r="F32" i="29"/>
  <c r="E32" i="29"/>
  <c r="D32" i="29"/>
  <c r="C32" i="29"/>
  <c r="B32" i="29"/>
  <c r="A32" i="29"/>
  <c r="H31" i="29"/>
  <c r="H37" i="29" s="1"/>
  <c r="G31" i="29"/>
  <c r="G37" i="29" s="1"/>
  <c r="F31" i="29"/>
  <c r="F37" i="29" s="1"/>
  <c r="E31" i="29"/>
  <c r="E37" i="29" s="1"/>
  <c r="D31" i="29"/>
  <c r="D37" i="29" s="1"/>
  <c r="C31" i="29"/>
  <c r="C37" i="29" s="1"/>
  <c r="B31" i="29"/>
  <c r="A31" i="29"/>
  <c r="H29" i="29"/>
  <c r="G29" i="29"/>
  <c r="F29" i="29"/>
  <c r="E29" i="29"/>
  <c r="D29" i="29"/>
  <c r="C29" i="29"/>
  <c r="B29" i="29"/>
  <c r="A29" i="29"/>
  <c r="H28" i="29"/>
  <c r="G28" i="29"/>
  <c r="F28" i="29"/>
  <c r="E28" i="29"/>
  <c r="D28" i="29"/>
  <c r="C28" i="29"/>
  <c r="B28" i="29"/>
  <c r="A28" i="29"/>
  <c r="H27" i="29"/>
  <c r="H30" i="29" s="1"/>
  <c r="G27" i="29"/>
  <c r="G30" i="29" s="1"/>
  <c r="F27" i="29"/>
  <c r="F30" i="29" s="1"/>
  <c r="E27" i="29"/>
  <c r="E30" i="29" s="1"/>
  <c r="D27" i="29"/>
  <c r="D30" i="29" s="1"/>
  <c r="C27" i="29"/>
  <c r="C30" i="29" s="1"/>
  <c r="B27" i="29"/>
  <c r="A27" i="29"/>
  <c r="H25" i="29"/>
  <c r="G25" i="29"/>
  <c r="F25" i="29"/>
  <c r="E25" i="29"/>
  <c r="D25" i="29"/>
  <c r="C25" i="29"/>
  <c r="B25" i="29"/>
  <c r="A25" i="29"/>
  <c r="H24" i="29"/>
  <c r="G24" i="29"/>
  <c r="F24" i="29"/>
  <c r="E24" i="29"/>
  <c r="D24" i="29"/>
  <c r="C24" i="29"/>
  <c r="B24" i="29"/>
  <c r="A24" i="29"/>
  <c r="H23" i="29"/>
  <c r="G23" i="29"/>
  <c r="F23" i="29"/>
  <c r="E23" i="29"/>
  <c r="D23" i="29"/>
  <c r="C23" i="29"/>
  <c r="B23" i="29"/>
  <c r="A23" i="29"/>
  <c r="H22" i="29"/>
  <c r="G22" i="29"/>
  <c r="F22" i="29"/>
  <c r="E22" i="29"/>
  <c r="D22" i="29"/>
  <c r="C22" i="29"/>
  <c r="B22" i="29"/>
  <c r="A22" i="29"/>
  <c r="H21" i="29"/>
  <c r="H26" i="29" s="1"/>
  <c r="G21" i="29"/>
  <c r="G26" i="29" s="1"/>
  <c r="F21" i="29"/>
  <c r="F26" i="29" s="1"/>
  <c r="E21" i="29"/>
  <c r="E26" i="29" s="1"/>
  <c r="D21" i="29"/>
  <c r="D26" i="29" s="1"/>
  <c r="C21" i="29"/>
  <c r="C26" i="29" s="1"/>
  <c r="B21" i="29"/>
  <c r="A21" i="29"/>
  <c r="H19" i="29"/>
  <c r="G19" i="29"/>
  <c r="F19" i="29"/>
  <c r="E19" i="29"/>
  <c r="D19" i="29"/>
  <c r="C19" i="29"/>
  <c r="B19" i="29"/>
  <c r="A19" i="29"/>
  <c r="H18" i="29"/>
  <c r="G18" i="29"/>
  <c r="F18" i="29"/>
  <c r="E18" i="29"/>
  <c r="D18" i="29"/>
  <c r="C18" i="29"/>
  <c r="B18" i="29"/>
  <c r="A18" i="29"/>
  <c r="H17" i="29"/>
  <c r="G17" i="29"/>
  <c r="F17" i="29"/>
  <c r="E17" i="29"/>
  <c r="D17" i="29"/>
  <c r="C17" i="29"/>
  <c r="B17" i="29"/>
  <c r="A17" i="29"/>
  <c r="H16" i="29"/>
  <c r="G16" i="29"/>
  <c r="F16" i="29"/>
  <c r="E16" i="29"/>
  <c r="D16" i="29"/>
  <c r="C16" i="29"/>
  <c r="B16" i="29"/>
  <c r="A16" i="29"/>
  <c r="H15" i="29"/>
  <c r="G15" i="29"/>
  <c r="F15" i="29"/>
  <c r="E15" i="29"/>
  <c r="D15" i="29"/>
  <c r="C15" i="29"/>
  <c r="B15" i="29"/>
  <c r="A15" i="29"/>
  <c r="H14" i="29"/>
  <c r="G14" i="29"/>
  <c r="F14" i="29"/>
  <c r="E14" i="29"/>
  <c r="D14" i="29"/>
  <c r="C14" i="29"/>
  <c r="B14" i="29"/>
  <c r="A14" i="29"/>
  <c r="H13" i="29"/>
  <c r="G13" i="29"/>
  <c r="F13" i="29"/>
  <c r="E13" i="29"/>
  <c r="D13" i="29"/>
  <c r="C13" i="29"/>
  <c r="B13" i="29"/>
  <c r="A13" i="29"/>
  <c r="H12" i="29"/>
  <c r="G12" i="29"/>
  <c r="F12" i="29"/>
  <c r="E12" i="29"/>
  <c r="D12" i="29"/>
  <c r="C12" i="29"/>
  <c r="B12" i="29"/>
  <c r="A12" i="29"/>
  <c r="H11" i="29"/>
  <c r="G11" i="29"/>
  <c r="F11" i="29"/>
  <c r="E11" i="29"/>
  <c r="D11" i="29"/>
  <c r="C11" i="29"/>
  <c r="B11" i="29"/>
  <c r="A11" i="29"/>
  <c r="H10" i="29"/>
  <c r="G10" i="29"/>
  <c r="F10" i="29"/>
  <c r="E10" i="29"/>
  <c r="D10" i="29"/>
  <c r="C10" i="29"/>
  <c r="B10" i="29"/>
  <c r="A10" i="29"/>
  <c r="H9" i="29"/>
  <c r="G9" i="29"/>
  <c r="F9" i="29"/>
  <c r="E9" i="29"/>
  <c r="D9" i="29"/>
  <c r="C9" i="29"/>
  <c r="B9" i="29"/>
  <c r="A9" i="29"/>
  <c r="H8" i="29"/>
  <c r="G8" i="29"/>
  <c r="G20" i="29" s="1"/>
  <c r="F8" i="29"/>
  <c r="E8" i="29"/>
  <c r="E20" i="29" s="1"/>
  <c r="D8" i="29"/>
  <c r="D20" i="29" s="1"/>
  <c r="C8" i="29"/>
  <c r="C20" i="29" s="1"/>
  <c r="B8" i="29"/>
  <c r="A8" i="29"/>
  <c r="H7" i="29"/>
  <c r="G7" i="29"/>
  <c r="F7" i="29"/>
  <c r="E7" i="29"/>
  <c r="C7" i="29"/>
  <c r="H6" i="29"/>
  <c r="G6" i="29"/>
  <c r="F6" i="29"/>
  <c r="E6" i="29"/>
  <c r="D6" i="29"/>
  <c r="C6" i="29"/>
  <c r="H5" i="29"/>
  <c r="G5" i="29"/>
  <c r="F5" i="29"/>
  <c r="E5" i="29"/>
  <c r="D5" i="29"/>
  <c r="C5" i="29"/>
  <c r="A2" i="29"/>
  <c r="F20" i="29" l="1"/>
  <c r="F44" i="29" s="1"/>
  <c r="C44" i="29"/>
  <c r="H20" i="29"/>
  <c r="H44" i="29" s="1"/>
  <c r="D44" i="29"/>
  <c r="E44" i="29"/>
  <c r="G44" i="29"/>
  <c r="I16" i="27" l="1"/>
  <c r="H16" i="27"/>
  <c r="G16" i="27"/>
  <c r="F16" i="27"/>
  <c r="E16" i="27"/>
  <c r="D16" i="27"/>
  <c r="C16" i="27"/>
  <c r="B16" i="27"/>
  <c r="I15" i="27"/>
  <c r="I17" i="27" s="1"/>
  <c r="H15" i="27"/>
  <c r="H17" i="27" s="1"/>
  <c r="G15" i="27"/>
  <c r="G17" i="27" s="1"/>
  <c r="F15" i="27"/>
  <c r="F17" i="27" s="1"/>
  <c r="E15" i="27"/>
  <c r="D15" i="27"/>
  <c r="D17" i="27" s="1"/>
  <c r="C15" i="27"/>
  <c r="C17" i="27" s="1"/>
  <c r="B15" i="27"/>
  <c r="B17" i="27" s="1"/>
  <c r="I10" i="27"/>
  <c r="H10" i="27"/>
  <c r="G10" i="27"/>
  <c r="F10" i="27"/>
  <c r="E10" i="27"/>
  <c r="D10" i="27"/>
  <c r="C10" i="27"/>
  <c r="B10" i="27"/>
  <c r="B12" i="27" s="1"/>
  <c r="B9" i="27"/>
  <c r="I7" i="27"/>
  <c r="H7" i="27"/>
  <c r="G7" i="27"/>
  <c r="F7" i="27"/>
  <c r="D7" i="27"/>
  <c r="B7" i="27"/>
  <c r="I6" i="27"/>
  <c r="H6" i="27"/>
  <c r="G6" i="27"/>
  <c r="F6" i="27"/>
  <c r="E6" i="27"/>
  <c r="D6" i="27"/>
  <c r="C6" i="27"/>
  <c r="B6" i="27"/>
  <c r="I5" i="27"/>
  <c r="H5" i="27"/>
  <c r="G5" i="27"/>
  <c r="F5" i="27"/>
  <c r="E5" i="27"/>
  <c r="D5" i="27"/>
  <c r="C5" i="27"/>
  <c r="B5" i="27"/>
  <c r="A2" i="27"/>
  <c r="C24" i="27" l="1"/>
  <c r="D24" i="27"/>
  <c r="C12" i="27"/>
  <c r="C20" i="27" s="1"/>
  <c r="D9" i="27" s="1"/>
  <c r="D12" i="27" s="1"/>
  <c r="D20" i="27" s="1"/>
  <c r="E9" i="27" s="1"/>
  <c r="E12" i="27" s="1"/>
  <c r="G24" i="27"/>
  <c r="E17" i="27"/>
  <c r="B24" i="27"/>
  <c r="B20" i="27"/>
  <c r="F24" i="27"/>
  <c r="H24" i="27"/>
  <c r="I24" i="27"/>
  <c r="E20" i="27" l="1"/>
  <c r="F9" i="27" s="1"/>
  <c r="G9" i="27" s="1"/>
  <c r="H9" i="27" s="1"/>
  <c r="H12" i="27" s="1"/>
  <c r="H20" i="27" s="1"/>
  <c r="I9" i="27" s="1"/>
  <c r="I12" i="27" s="1"/>
  <c r="I20" i="27" s="1"/>
  <c r="E24" i="27"/>
  <c r="F12" i="27" l="1"/>
  <c r="F20" i="27" s="1"/>
  <c r="G12" i="27"/>
  <c r="G20" i="27" s="1"/>
  <c r="B47" i="25"/>
  <c r="J45" i="25"/>
  <c r="I45" i="25"/>
  <c r="H45" i="25"/>
  <c r="G45" i="25"/>
  <c r="F45" i="25"/>
  <c r="E45" i="25"/>
  <c r="B45" i="25"/>
  <c r="A45" i="25"/>
  <c r="J44" i="25"/>
  <c r="J46" i="25" s="1"/>
  <c r="I44" i="25"/>
  <c r="I46" i="25" s="1"/>
  <c r="H44" i="25"/>
  <c r="H46" i="25" s="1"/>
  <c r="G44" i="25"/>
  <c r="G46" i="25" s="1"/>
  <c r="F44" i="25"/>
  <c r="F46" i="25" s="1"/>
  <c r="E44" i="25"/>
  <c r="E46" i="25" s="1"/>
  <c r="D44" i="25"/>
  <c r="D46" i="25" s="1"/>
  <c r="C44" i="25"/>
  <c r="C46" i="25" s="1"/>
  <c r="B44" i="25"/>
  <c r="A44" i="25"/>
  <c r="J42" i="25"/>
  <c r="I42" i="25"/>
  <c r="H42" i="25"/>
  <c r="G42" i="25"/>
  <c r="F42" i="25"/>
  <c r="E42" i="25"/>
  <c r="B42" i="25"/>
  <c r="A42" i="25"/>
  <c r="J41" i="25"/>
  <c r="I41" i="25"/>
  <c r="H41" i="25"/>
  <c r="G41" i="25"/>
  <c r="F41" i="25"/>
  <c r="E41" i="25"/>
  <c r="D41" i="25"/>
  <c r="C41" i="25"/>
  <c r="B41" i="25"/>
  <c r="A41" i="25"/>
  <c r="J40" i="25"/>
  <c r="I40" i="25"/>
  <c r="H40" i="25"/>
  <c r="G40" i="25"/>
  <c r="F40" i="25"/>
  <c r="E40" i="25"/>
  <c r="D40" i="25"/>
  <c r="C40" i="25"/>
  <c r="B40" i="25"/>
  <c r="A40" i="25"/>
  <c r="J39" i="25"/>
  <c r="I39" i="25"/>
  <c r="H39" i="25"/>
  <c r="G39" i="25"/>
  <c r="F39" i="25"/>
  <c r="E39" i="25"/>
  <c r="D39" i="25"/>
  <c r="C39" i="25"/>
  <c r="B39" i="25"/>
  <c r="A39" i="25"/>
  <c r="J38" i="25"/>
  <c r="I38" i="25"/>
  <c r="H38" i="25"/>
  <c r="G38" i="25"/>
  <c r="F38" i="25"/>
  <c r="E38" i="25"/>
  <c r="D38" i="25"/>
  <c r="C38" i="25"/>
  <c r="B38" i="25"/>
  <c r="A38" i="25"/>
  <c r="J37" i="25"/>
  <c r="I37" i="25"/>
  <c r="H37" i="25"/>
  <c r="G37" i="25"/>
  <c r="F37" i="25"/>
  <c r="E37" i="25"/>
  <c r="D37" i="25"/>
  <c r="C37" i="25"/>
  <c r="B37" i="25"/>
  <c r="A37" i="25"/>
  <c r="J36" i="25"/>
  <c r="I36" i="25"/>
  <c r="H36" i="25"/>
  <c r="G36" i="25"/>
  <c r="F36" i="25"/>
  <c r="E36" i="25"/>
  <c r="D36" i="25"/>
  <c r="C36" i="25"/>
  <c r="B36" i="25"/>
  <c r="A36" i="25"/>
  <c r="J35" i="25"/>
  <c r="I35" i="25"/>
  <c r="H35" i="25"/>
  <c r="G35" i="25"/>
  <c r="F35" i="25"/>
  <c r="E35" i="25"/>
  <c r="D35" i="25"/>
  <c r="C35" i="25"/>
  <c r="B35" i="25"/>
  <c r="A35" i="25"/>
  <c r="J34" i="25"/>
  <c r="I34" i="25"/>
  <c r="H34" i="25"/>
  <c r="G34" i="25"/>
  <c r="F34" i="25"/>
  <c r="E34" i="25"/>
  <c r="D34" i="25"/>
  <c r="C34" i="25"/>
  <c r="B34" i="25"/>
  <c r="A34" i="25"/>
  <c r="J33" i="25"/>
  <c r="I33" i="25"/>
  <c r="H33" i="25"/>
  <c r="G33" i="25"/>
  <c r="F33" i="25"/>
  <c r="E33" i="25"/>
  <c r="D33" i="25"/>
  <c r="C33" i="25"/>
  <c r="B33" i="25"/>
  <c r="A33" i="25"/>
  <c r="J32" i="25"/>
  <c r="I32" i="25"/>
  <c r="H32" i="25"/>
  <c r="G32" i="25"/>
  <c r="F32" i="25"/>
  <c r="E32" i="25"/>
  <c r="D32" i="25"/>
  <c r="C32" i="25"/>
  <c r="B32" i="25"/>
  <c r="A32" i="25"/>
  <c r="J31" i="25"/>
  <c r="I31" i="25"/>
  <c r="I43" i="25" s="1"/>
  <c r="H31" i="25"/>
  <c r="G31" i="25"/>
  <c r="F31" i="25"/>
  <c r="E31" i="25"/>
  <c r="D31" i="25"/>
  <c r="C31" i="25"/>
  <c r="B31" i="25"/>
  <c r="A31" i="25"/>
  <c r="J29" i="25"/>
  <c r="I29" i="25"/>
  <c r="H29" i="25"/>
  <c r="G29" i="25"/>
  <c r="F29" i="25"/>
  <c r="E29" i="25"/>
  <c r="B29" i="25"/>
  <c r="A29" i="25"/>
  <c r="J28" i="25"/>
  <c r="I28" i="25"/>
  <c r="H28" i="25"/>
  <c r="G28" i="25"/>
  <c r="F28" i="25"/>
  <c r="E28" i="25"/>
  <c r="B28" i="25"/>
  <c r="A28" i="25"/>
  <c r="J27" i="25"/>
  <c r="I27" i="25"/>
  <c r="H27" i="25"/>
  <c r="G27" i="25"/>
  <c r="F27" i="25"/>
  <c r="E27" i="25"/>
  <c r="D27" i="25"/>
  <c r="C27" i="25"/>
  <c r="B27" i="25"/>
  <c r="A27" i="25"/>
  <c r="J26" i="25"/>
  <c r="I26" i="25"/>
  <c r="H26" i="25"/>
  <c r="G26" i="25"/>
  <c r="F26" i="25"/>
  <c r="E26" i="25"/>
  <c r="D26" i="25"/>
  <c r="C26" i="25"/>
  <c r="B26" i="25"/>
  <c r="A26" i="25"/>
  <c r="J25" i="25"/>
  <c r="I25" i="25"/>
  <c r="H25" i="25"/>
  <c r="G25" i="25"/>
  <c r="G30" i="25" s="1"/>
  <c r="F25" i="25"/>
  <c r="E25" i="25"/>
  <c r="D25" i="25"/>
  <c r="C25" i="25"/>
  <c r="B25" i="25"/>
  <c r="A25" i="25"/>
  <c r="J23" i="25"/>
  <c r="I23" i="25"/>
  <c r="H23" i="25"/>
  <c r="G23" i="25"/>
  <c r="F23" i="25"/>
  <c r="E23" i="25"/>
  <c r="B23" i="25"/>
  <c r="A23" i="25"/>
  <c r="J22" i="25"/>
  <c r="I22" i="25"/>
  <c r="H22" i="25"/>
  <c r="G22" i="25"/>
  <c r="F22" i="25"/>
  <c r="E22" i="25"/>
  <c r="D22" i="25"/>
  <c r="C22" i="25"/>
  <c r="B22" i="25"/>
  <c r="A22" i="25"/>
  <c r="J21" i="25"/>
  <c r="I21" i="25"/>
  <c r="H21" i="25"/>
  <c r="G21" i="25"/>
  <c r="F21" i="25"/>
  <c r="E21" i="25"/>
  <c r="D21" i="25"/>
  <c r="C21" i="25"/>
  <c r="B21" i="25"/>
  <c r="A21" i="25"/>
  <c r="J20" i="25"/>
  <c r="I20" i="25"/>
  <c r="H20" i="25"/>
  <c r="G20" i="25"/>
  <c r="F20" i="25"/>
  <c r="E20" i="25"/>
  <c r="E24" i="25" s="1"/>
  <c r="D20" i="25"/>
  <c r="C20" i="25"/>
  <c r="B20" i="25"/>
  <c r="A20" i="25"/>
  <c r="J18" i="25"/>
  <c r="I18" i="25"/>
  <c r="H18" i="25"/>
  <c r="G18" i="25"/>
  <c r="F18" i="25"/>
  <c r="E18" i="25"/>
  <c r="B18" i="25"/>
  <c r="A18" i="25"/>
  <c r="J17" i="25"/>
  <c r="I17" i="25"/>
  <c r="H17" i="25"/>
  <c r="G17" i="25"/>
  <c r="F17" i="25"/>
  <c r="E17" i="25"/>
  <c r="D17" i="25"/>
  <c r="C17" i="25"/>
  <c r="B17" i="25"/>
  <c r="A17" i="25"/>
  <c r="J16" i="25"/>
  <c r="I16" i="25"/>
  <c r="H16" i="25"/>
  <c r="G16" i="25"/>
  <c r="F16" i="25"/>
  <c r="E16" i="25"/>
  <c r="D16" i="25"/>
  <c r="C16" i="25"/>
  <c r="B16" i="25"/>
  <c r="A16" i="25"/>
  <c r="J15" i="25"/>
  <c r="I15" i="25"/>
  <c r="H15" i="25"/>
  <c r="G15" i="25"/>
  <c r="F15" i="25"/>
  <c r="E15" i="25"/>
  <c r="D15" i="25"/>
  <c r="C15" i="25"/>
  <c r="B15" i="25"/>
  <c r="A15" i="25"/>
  <c r="J14" i="25"/>
  <c r="I14" i="25"/>
  <c r="H14" i="25"/>
  <c r="G14" i="25"/>
  <c r="F14" i="25"/>
  <c r="E14" i="25"/>
  <c r="D14" i="25"/>
  <c r="C14" i="25"/>
  <c r="B14" i="25"/>
  <c r="A14" i="25"/>
  <c r="J13" i="25"/>
  <c r="I13" i="25"/>
  <c r="H13" i="25"/>
  <c r="G13" i="25"/>
  <c r="F13" i="25"/>
  <c r="E13" i="25"/>
  <c r="D13" i="25"/>
  <c r="C13" i="25"/>
  <c r="B13" i="25"/>
  <c r="A13" i="25"/>
  <c r="J12" i="25"/>
  <c r="I12" i="25"/>
  <c r="H12" i="25"/>
  <c r="G12" i="25"/>
  <c r="F12" i="25"/>
  <c r="E12" i="25"/>
  <c r="D12" i="25"/>
  <c r="C12" i="25"/>
  <c r="B12" i="25"/>
  <c r="A12" i="25"/>
  <c r="J11" i="25"/>
  <c r="I11" i="25"/>
  <c r="H11" i="25"/>
  <c r="G11" i="25"/>
  <c r="F11" i="25"/>
  <c r="E11" i="25"/>
  <c r="D11" i="25"/>
  <c r="C11" i="25"/>
  <c r="B11" i="25"/>
  <c r="A11" i="25"/>
  <c r="J10" i="25"/>
  <c r="I10" i="25"/>
  <c r="H10" i="25"/>
  <c r="G10" i="25"/>
  <c r="F10" i="25"/>
  <c r="E10" i="25"/>
  <c r="D10" i="25"/>
  <c r="C10" i="25"/>
  <c r="B10" i="25"/>
  <c r="A10" i="25"/>
  <c r="J9" i="25"/>
  <c r="I9" i="25"/>
  <c r="H9" i="25"/>
  <c r="G9" i="25"/>
  <c r="F9" i="25"/>
  <c r="E9" i="25"/>
  <c r="D9" i="25"/>
  <c r="C9" i="25"/>
  <c r="B9" i="25"/>
  <c r="A9" i="25"/>
  <c r="J8" i="25"/>
  <c r="I8" i="25"/>
  <c r="H8" i="25"/>
  <c r="G8" i="25"/>
  <c r="F8" i="25"/>
  <c r="E8" i="25"/>
  <c r="D8" i="25"/>
  <c r="C8" i="25"/>
  <c r="B8" i="25"/>
  <c r="A8" i="25"/>
  <c r="J7" i="25"/>
  <c r="I7" i="25"/>
  <c r="H7" i="25"/>
  <c r="G7" i="25"/>
  <c r="E7" i="25"/>
  <c r="C7" i="25"/>
  <c r="J6" i="25"/>
  <c r="I6" i="25"/>
  <c r="H6" i="25"/>
  <c r="G6" i="25"/>
  <c r="F6" i="25"/>
  <c r="E6" i="25"/>
  <c r="D6" i="25"/>
  <c r="C6" i="25"/>
  <c r="J5" i="25"/>
  <c r="I5" i="25"/>
  <c r="H5" i="25"/>
  <c r="G5" i="25"/>
  <c r="F5" i="25"/>
  <c r="E5" i="25"/>
  <c r="D5" i="25"/>
  <c r="C5" i="25"/>
  <c r="A2" i="25"/>
  <c r="J42" i="24"/>
  <c r="I42" i="24"/>
  <c r="H42" i="24"/>
  <c r="G42" i="24"/>
  <c r="F42" i="24"/>
  <c r="E42" i="24"/>
  <c r="D42" i="24"/>
  <c r="C42" i="24"/>
  <c r="B42" i="24"/>
  <c r="A42" i="24"/>
  <c r="J41" i="24"/>
  <c r="I41" i="24"/>
  <c r="H41" i="24"/>
  <c r="G41" i="24"/>
  <c r="G43" i="24" s="1"/>
  <c r="F41" i="24"/>
  <c r="E41" i="24"/>
  <c r="D41" i="24"/>
  <c r="C41" i="24"/>
  <c r="B41" i="24"/>
  <c r="A41" i="24"/>
  <c r="J39" i="24"/>
  <c r="I39" i="24"/>
  <c r="H39" i="24"/>
  <c r="G39" i="24"/>
  <c r="F39" i="24"/>
  <c r="E39" i="24"/>
  <c r="B39" i="24"/>
  <c r="A39" i="24"/>
  <c r="J38" i="24"/>
  <c r="I38" i="24"/>
  <c r="H38" i="24"/>
  <c r="G38" i="24"/>
  <c r="F38" i="24"/>
  <c r="E38" i="24"/>
  <c r="D38" i="24"/>
  <c r="C38" i="24"/>
  <c r="B38" i="24"/>
  <c r="A38" i="24"/>
  <c r="J37" i="24"/>
  <c r="I37" i="24"/>
  <c r="H37" i="24"/>
  <c r="G37" i="24"/>
  <c r="F37" i="24"/>
  <c r="E37" i="24"/>
  <c r="D37" i="24"/>
  <c r="C37" i="24"/>
  <c r="B37" i="24"/>
  <c r="A37" i="24"/>
  <c r="J36" i="24"/>
  <c r="I36" i="24"/>
  <c r="H36" i="24"/>
  <c r="G36" i="24"/>
  <c r="F36" i="24"/>
  <c r="E36" i="24"/>
  <c r="D36" i="24"/>
  <c r="C36" i="24"/>
  <c r="B36" i="24"/>
  <c r="A36" i="24"/>
  <c r="J35" i="24"/>
  <c r="I35" i="24"/>
  <c r="H35" i="24"/>
  <c r="G35" i="24"/>
  <c r="F35" i="24"/>
  <c r="E35" i="24"/>
  <c r="D35" i="24"/>
  <c r="C35" i="24"/>
  <c r="B35" i="24"/>
  <c r="A35" i="24"/>
  <c r="J34" i="24"/>
  <c r="I34" i="24"/>
  <c r="H34" i="24"/>
  <c r="G34" i="24"/>
  <c r="F34" i="24"/>
  <c r="E34" i="24"/>
  <c r="D34" i="24"/>
  <c r="C34" i="24"/>
  <c r="B34" i="24"/>
  <c r="A34" i="24"/>
  <c r="J33" i="24"/>
  <c r="I33" i="24"/>
  <c r="H33" i="24"/>
  <c r="G33" i="24"/>
  <c r="F33" i="24"/>
  <c r="E33" i="24"/>
  <c r="D33" i="24"/>
  <c r="C33" i="24"/>
  <c r="B33" i="24"/>
  <c r="A33" i="24"/>
  <c r="J32" i="24"/>
  <c r="I32" i="24"/>
  <c r="H32" i="24"/>
  <c r="G32" i="24"/>
  <c r="F32" i="24"/>
  <c r="E32" i="24"/>
  <c r="D32" i="24"/>
  <c r="C32" i="24"/>
  <c r="B32" i="24"/>
  <c r="A32" i="24"/>
  <c r="J31" i="24"/>
  <c r="I31" i="24"/>
  <c r="H31" i="24"/>
  <c r="G31" i="24"/>
  <c r="F31" i="24"/>
  <c r="E31" i="24"/>
  <c r="D31" i="24"/>
  <c r="C31" i="24"/>
  <c r="B31" i="24"/>
  <c r="A31" i="24"/>
  <c r="J29" i="24"/>
  <c r="I29" i="24"/>
  <c r="H29" i="24"/>
  <c r="G29" i="24"/>
  <c r="F29" i="24"/>
  <c r="E29" i="24"/>
  <c r="B29" i="24"/>
  <c r="A29" i="24"/>
  <c r="J28" i="24"/>
  <c r="I28" i="24"/>
  <c r="H28" i="24"/>
  <c r="G28" i="24"/>
  <c r="F28" i="24"/>
  <c r="E28" i="24"/>
  <c r="D28" i="24"/>
  <c r="C28" i="24"/>
  <c r="B28" i="24"/>
  <c r="A28" i="24"/>
  <c r="J27" i="24"/>
  <c r="I27" i="24"/>
  <c r="H27" i="24"/>
  <c r="G27" i="24"/>
  <c r="F27" i="24"/>
  <c r="E27" i="24"/>
  <c r="D27" i="24"/>
  <c r="C27" i="24"/>
  <c r="B27" i="24"/>
  <c r="A27" i="24"/>
  <c r="J26" i="24"/>
  <c r="I26" i="24"/>
  <c r="H26" i="24"/>
  <c r="G26" i="24"/>
  <c r="F26" i="24"/>
  <c r="E26" i="24"/>
  <c r="D26" i="24"/>
  <c r="C26" i="24"/>
  <c r="B26" i="24"/>
  <c r="A26" i="24"/>
  <c r="J25" i="24"/>
  <c r="I25" i="24"/>
  <c r="H25" i="24"/>
  <c r="G25" i="24"/>
  <c r="F25" i="24"/>
  <c r="E25" i="24"/>
  <c r="D25" i="24"/>
  <c r="C25" i="24"/>
  <c r="B25" i="24"/>
  <c r="A25" i="24"/>
  <c r="J23" i="24"/>
  <c r="I23" i="24"/>
  <c r="H23" i="24"/>
  <c r="G23" i="24"/>
  <c r="G24" i="24" s="1"/>
  <c r="F23" i="24"/>
  <c r="E23" i="24"/>
  <c r="D23" i="24"/>
  <c r="C23" i="24"/>
  <c r="B23" i="24"/>
  <c r="A23" i="24"/>
  <c r="J22" i="24"/>
  <c r="I22" i="24"/>
  <c r="H22" i="24"/>
  <c r="G22" i="24"/>
  <c r="F22" i="24"/>
  <c r="E22" i="24"/>
  <c r="D22" i="24"/>
  <c r="C22" i="24"/>
  <c r="B22" i="24"/>
  <c r="A22" i="24"/>
  <c r="J21" i="24"/>
  <c r="I21" i="24"/>
  <c r="H21" i="24"/>
  <c r="G21" i="24"/>
  <c r="F21" i="24"/>
  <c r="E21" i="24"/>
  <c r="E24" i="24" s="1"/>
  <c r="D21" i="24"/>
  <c r="C21" i="24"/>
  <c r="B21" i="24"/>
  <c r="A21" i="24"/>
  <c r="J19" i="24"/>
  <c r="I19" i="24"/>
  <c r="H19" i="24"/>
  <c r="G19" i="24"/>
  <c r="F19" i="24"/>
  <c r="E19" i="24"/>
  <c r="D19" i="24"/>
  <c r="C19" i="24"/>
  <c r="B19" i="24"/>
  <c r="A19" i="24"/>
  <c r="J18" i="24"/>
  <c r="I18" i="24"/>
  <c r="H18" i="24"/>
  <c r="G18" i="24"/>
  <c r="F18" i="24"/>
  <c r="E18" i="24"/>
  <c r="D18" i="24"/>
  <c r="C18" i="24"/>
  <c r="B18" i="24"/>
  <c r="A18" i="24"/>
  <c r="J17" i="24"/>
  <c r="I17" i="24"/>
  <c r="H17" i="24"/>
  <c r="G17" i="24"/>
  <c r="F17" i="24"/>
  <c r="E17" i="24"/>
  <c r="D17" i="24"/>
  <c r="C17" i="24"/>
  <c r="B17" i="24"/>
  <c r="A17" i="24"/>
  <c r="J16" i="24"/>
  <c r="I16" i="24"/>
  <c r="H16" i="24"/>
  <c r="G16" i="24"/>
  <c r="F16" i="24"/>
  <c r="E16" i="24"/>
  <c r="D16" i="24"/>
  <c r="C16" i="24"/>
  <c r="B16" i="24"/>
  <c r="A16" i="24"/>
  <c r="J15" i="24"/>
  <c r="I15" i="24"/>
  <c r="H15" i="24"/>
  <c r="G15" i="24"/>
  <c r="F15" i="24"/>
  <c r="E15" i="24"/>
  <c r="D15" i="24"/>
  <c r="C15" i="24"/>
  <c r="B15" i="24"/>
  <c r="A15" i="24"/>
  <c r="J14" i="24"/>
  <c r="I14" i="24"/>
  <c r="H14" i="24"/>
  <c r="G14" i="24"/>
  <c r="F14" i="24"/>
  <c r="E14" i="24"/>
  <c r="D14" i="24"/>
  <c r="C14" i="24"/>
  <c r="B14" i="24"/>
  <c r="A14" i="24"/>
  <c r="J13" i="24"/>
  <c r="I13" i="24"/>
  <c r="H13" i="24"/>
  <c r="G13" i="24"/>
  <c r="F13" i="24"/>
  <c r="E13" i="24"/>
  <c r="D13" i="24"/>
  <c r="C13" i="24"/>
  <c r="B13" i="24"/>
  <c r="A13" i="24"/>
  <c r="J12" i="24"/>
  <c r="I12" i="24"/>
  <c r="H12" i="24"/>
  <c r="G12" i="24"/>
  <c r="F12" i="24"/>
  <c r="E12" i="24"/>
  <c r="D12" i="24"/>
  <c r="C12" i="24"/>
  <c r="B12" i="24"/>
  <c r="A12" i="24"/>
  <c r="J11" i="24"/>
  <c r="I11" i="24"/>
  <c r="H11" i="24"/>
  <c r="G11" i="24"/>
  <c r="F11" i="24"/>
  <c r="E11" i="24"/>
  <c r="D11" i="24"/>
  <c r="C11" i="24"/>
  <c r="B11" i="24"/>
  <c r="A11" i="24"/>
  <c r="J10" i="24"/>
  <c r="I10" i="24"/>
  <c r="H10" i="24"/>
  <c r="G10" i="24"/>
  <c r="F10" i="24"/>
  <c r="E10" i="24"/>
  <c r="D10" i="24"/>
  <c r="C10" i="24"/>
  <c r="B10" i="24"/>
  <c r="A10" i="24"/>
  <c r="J9" i="24"/>
  <c r="I9" i="24"/>
  <c r="H9" i="24"/>
  <c r="G9" i="24"/>
  <c r="F9" i="24"/>
  <c r="E9" i="24"/>
  <c r="D9" i="24"/>
  <c r="C9" i="24"/>
  <c r="B9" i="24"/>
  <c r="A9" i="24"/>
  <c r="J8" i="24"/>
  <c r="I8" i="24"/>
  <c r="H8" i="24"/>
  <c r="G8" i="24"/>
  <c r="F8" i="24"/>
  <c r="E8" i="24"/>
  <c r="D8" i="24"/>
  <c r="C8" i="24"/>
  <c r="B8" i="24"/>
  <c r="A8" i="24"/>
  <c r="J7" i="24"/>
  <c r="I7" i="24"/>
  <c r="H7" i="24"/>
  <c r="G7" i="24"/>
  <c r="E7" i="24"/>
  <c r="C7" i="24"/>
  <c r="J6" i="24"/>
  <c r="I6" i="24"/>
  <c r="H6" i="24"/>
  <c r="G6" i="24"/>
  <c r="F6" i="24"/>
  <c r="E6" i="24"/>
  <c r="D6" i="24"/>
  <c r="C6" i="24"/>
  <c r="J5" i="24"/>
  <c r="I5" i="24"/>
  <c r="H5" i="24"/>
  <c r="G5" i="24"/>
  <c r="F5" i="24"/>
  <c r="E5" i="24"/>
  <c r="D5" i="24"/>
  <c r="C5" i="24"/>
  <c r="A2" i="24"/>
  <c r="B47" i="23"/>
  <c r="J46" i="23"/>
  <c r="I46" i="23"/>
  <c r="H46" i="23"/>
  <c r="G46" i="23"/>
  <c r="F46" i="23"/>
  <c r="E46" i="23"/>
  <c r="D46" i="23"/>
  <c r="C46" i="23"/>
  <c r="B46" i="23"/>
  <c r="A46" i="23"/>
  <c r="J45" i="23"/>
  <c r="J47" i="23" s="1"/>
  <c r="I45" i="23"/>
  <c r="I47" i="23" s="1"/>
  <c r="H45" i="23"/>
  <c r="G45" i="23"/>
  <c r="F45" i="23"/>
  <c r="F47" i="23" s="1"/>
  <c r="E45" i="23"/>
  <c r="D45" i="23"/>
  <c r="D47" i="23" s="1"/>
  <c r="C45" i="23"/>
  <c r="B45" i="23"/>
  <c r="A45" i="23"/>
  <c r="J43" i="23"/>
  <c r="I43" i="23"/>
  <c r="H43" i="23"/>
  <c r="G43" i="23"/>
  <c r="F43" i="23"/>
  <c r="E43" i="23"/>
  <c r="B43" i="23"/>
  <c r="A43" i="23"/>
  <c r="J42" i="23"/>
  <c r="I42" i="23"/>
  <c r="H42" i="23"/>
  <c r="G42" i="23"/>
  <c r="F42" i="23"/>
  <c r="E42" i="23"/>
  <c r="D42" i="23"/>
  <c r="C42" i="23"/>
  <c r="B42" i="23"/>
  <c r="A42" i="23"/>
  <c r="J41" i="23"/>
  <c r="I41" i="23"/>
  <c r="H41" i="23"/>
  <c r="G41" i="23"/>
  <c r="F41" i="23"/>
  <c r="E41" i="23"/>
  <c r="D41" i="23"/>
  <c r="C41" i="23"/>
  <c r="B41" i="23"/>
  <c r="A41" i="23"/>
  <c r="J40" i="23"/>
  <c r="I40" i="23"/>
  <c r="H40" i="23"/>
  <c r="G40" i="23"/>
  <c r="F40" i="23"/>
  <c r="E40" i="23"/>
  <c r="D40" i="23"/>
  <c r="C40" i="23"/>
  <c r="B40" i="23"/>
  <c r="A40" i="23"/>
  <c r="J39" i="23"/>
  <c r="I39" i="23"/>
  <c r="H39" i="23"/>
  <c r="G39" i="23"/>
  <c r="F39" i="23"/>
  <c r="E39" i="23"/>
  <c r="D39" i="23"/>
  <c r="C39" i="23"/>
  <c r="B39" i="23"/>
  <c r="A39" i="23"/>
  <c r="J38" i="23"/>
  <c r="I38" i="23"/>
  <c r="H38" i="23"/>
  <c r="G38" i="23"/>
  <c r="F38" i="23"/>
  <c r="E38" i="23"/>
  <c r="D38" i="23"/>
  <c r="C38" i="23"/>
  <c r="B38" i="23"/>
  <c r="A38" i="23"/>
  <c r="J37" i="23"/>
  <c r="I37" i="23"/>
  <c r="H37" i="23"/>
  <c r="G37" i="23"/>
  <c r="F37" i="23"/>
  <c r="E37" i="23"/>
  <c r="D37" i="23"/>
  <c r="C37" i="23"/>
  <c r="B37" i="23"/>
  <c r="A37" i="23"/>
  <c r="J36" i="23"/>
  <c r="I36" i="23"/>
  <c r="H36" i="23"/>
  <c r="G36" i="23"/>
  <c r="F36" i="23"/>
  <c r="E36" i="23"/>
  <c r="D36" i="23"/>
  <c r="C36" i="23"/>
  <c r="B36" i="23"/>
  <c r="A36" i="23"/>
  <c r="J35" i="23"/>
  <c r="I35" i="23"/>
  <c r="H35" i="23"/>
  <c r="G35" i="23"/>
  <c r="F35" i="23"/>
  <c r="E35" i="23"/>
  <c r="D35" i="23"/>
  <c r="C35" i="23"/>
  <c r="B35" i="23"/>
  <c r="A35" i="23"/>
  <c r="J34" i="23"/>
  <c r="I34" i="23"/>
  <c r="H34" i="23"/>
  <c r="G34" i="23"/>
  <c r="F34" i="23"/>
  <c r="E34" i="23"/>
  <c r="D34" i="23"/>
  <c r="C34" i="23"/>
  <c r="B34" i="23"/>
  <c r="A34" i="23"/>
  <c r="J33" i="23"/>
  <c r="I33" i="23"/>
  <c r="H33" i="23"/>
  <c r="G33" i="23"/>
  <c r="F33" i="23"/>
  <c r="F44" i="23" s="1"/>
  <c r="E33" i="23"/>
  <c r="D33" i="23"/>
  <c r="C33" i="23"/>
  <c r="B33" i="23"/>
  <c r="A33" i="23"/>
  <c r="J32" i="23"/>
  <c r="I32" i="23"/>
  <c r="H32" i="23"/>
  <c r="G32" i="23"/>
  <c r="F32" i="23"/>
  <c r="E32" i="23"/>
  <c r="D32" i="23"/>
  <c r="C32" i="23"/>
  <c r="B32" i="23"/>
  <c r="A32" i="23"/>
  <c r="J30" i="23"/>
  <c r="I30" i="23"/>
  <c r="H30" i="23"/>
  <c r="G30" i="23"/>
  <c r="F30" i="23"/>
  <c r="E30" i="23"/>
  <c r="D30" i="23"/>
  <c r="C30" i="23"/>
  <c r="B30" i="23"/>
  <c r="A30" i="23"/>
  <c r="J29" i="23"/>
  <c r="I29" i="23"/>
  <c r="H29" i="23"/>
  <c r="G29" i="23"/>
  <c r="F29" i="23"/>
  <c r="E29" i="23"/>
  <c r="D29" i="23"/>
  <c r="C29" i="23"/>
  <c r="B29" i="23"/>
  <c r="A29" i="23"/>
  <c r="J28" i="23"/>
  <c r="I28" i="23"/>
  <c r="H28" i="23"/>
  <c r="G28" i="23"/>
  <c r="F28" i="23"/>
  <c r="E28" i="23"/>
  <c r="D28" i="23"/>
  <c r="C28" i="23"/>
  <c r="B28" i="23"/>
  <c r="A28" i="23"/>
  <c r="J27" i="23"/>
  <c r="I27" i="23"/>
  <c r="H27" i="23"/>
  <c r="G27" i="23"/>
  <c r="F27" i="23"/>
  <c r="E27" i="23"/>
  <c r="D27" i="23"/>
  <c r="C27" i="23"/>
  <c r="B27" i="23"/>
  <c r="A27" i="23"/>
  <c r="J26" i="23"/>
  <c r="J31" i="23" s="1"/>
  <c r="I26" i="23"/>
  <c r="H26" i="23"/>
  <c r="G26" i="23"/>
  <c r="F26" i="23"/>
  <c r="E26" i="23"/>
  <c r="D26" i="23"/>
  <c r="C26" i="23"/>
  <c r="B26" i="23"/>
  <c r="A26" i="23"/>
  <c r="J25" i="23"/>
  <c r="I25" i="23"/>
  <c r="H25" i="23"/>
  <c r="G25" i="23"/>
  <c r="F25" i="23"/>
  <c r="E25" i="23"/>
  <c r="D25" i="23"/>
  <c r="D31" i="23" s="1"/>
  <c r="C25" i="23"/>
  <c r="B25" i="23"/>
  <c r="A25" i="23"/>
  <c r="J22" i="23"/>
  <c r="I22" i="23"/>
  <c r="H22" i="23"/>
  <c r="G22" i="23"/>
  <c r="F22" i="23"/>
  <c r="E22" i="23"/>
  <c r="D22" i="23"/>
  <c r="C22" i="23"/>
  <c r="B22" i="23"/>
  <c r="A22" i="23"/>
  <c r="J21" i="23"/>
  <c r="I21" i="23"/>
  <c r="H21" i="23"/>
  <c r="H24" i="23" s="1"/>
  <c r="G21" i="23"/>
  <c r="F21" i="23"/>
  <c r="E21" i="23"/>
  <c r="D21" i="23"/>
  <c r="C21" i="23"/>
  <c r="B21" i="23"/>
  <c r="A21" i="23"/>
  <c r="J20" i="23"/>
  <c r="I20" i="23"/>
  <c r="H20" i="23"/>
  <c r="G20" i="23"/>
  <c r="F20" i="23"/>
  <c r="E20" i="23"/>
  <c r="D20" i="23"/>
  <c r="C20" i="23"/>
  <c r="B20" i="23"/>
  <c r="A20" i="23"/>
  <c r="J18" i="23"/>
  <c r="I18" i="23"/>
  <c r="H18" i="23"/>
  <c r="G18" i="23"/>
  <c r="F18" i="23"/>
  <c r="E18" i="23"/>
  <c r="D18" i="23"/>
  <c r="C18" i="23"/>
  <c r="B18" i="23"/>
  <c r="A18" i="23"/>
  <c r="J17" i="23"/>
  <c r="I17" i="23"/>
  <c r="H17" i="23"/>
  <c r="G17" i="23"/>
  <c r="F17" i="23"/>
  <c r="E17" i="23"/>
  <c r="D17" i="23"/>
  <c r="C17" i="23"/>
  <c r="B17" i="23"/>
  <c r="A17" i="23"/>
  <c r="J16" i="23"/>
  <c r="I16" i="23"/>
  <c r="H16" i="23"/>
  <c r="G16" i="23"/>
  <c r="F16" i="23"/>
  <c r="E16" i="23"/>
  <c r="D16" i="23"/>
  <c r="C16" i="23"/>
  <c r="B16" i="23"/>
  <c r="A16" i="23"/>
  <c r="J15" i="23"/>
  <c r="I15" i="23"/>
  <c r="H15" i="23"/>
  <c r="G15" i="23"/>
  <c r="F15" i="23"/>
  <c r="E15" i="23"/>
  <c r="D15" i="23"/>
  <c r="C15" i="23"/>
  <c r="B15" i="23"/>
  <c r="A15" i="23"/>
  <c r="J14" i="23"/>
  <c r="I14" i="23"/>
  <c r="H14" i="23"/>
  <c r="G14" i="23"/>
  <c r="F14" i="23"/>
  <c r="E14" i="23"/>
  <c r="D14" i="23"/>
  <c r="C14" i="23"/>
  <c r="B14" i="23"/>
  <c r="A14" i="23"/>
  <c r="J13" i="23"/>
  <c r="I13" i="23"/>
  <c r="H13" i="23"/>
  <c r="G13" i="23"/>
  <c r="F13" i="23"/>
  <c r="E13" i="23"/>
  <c r="D13" i="23"/>
  <c r="C13" i="23"/>
  <c r="B13" i="23"/>
  <c r="A13" i="23"/>
  <c r="J12" i="23"/>
  <c r="I12" i="23"/>
  <c r="H12" i="23"/>
  <c r="G12" i="23"/>
  <c r="F12" i="23"/>
  <c r="E12" i="23"/>
  <c r="D12" i="23"/>
  <c r="C12" i="23"/>
  <c r="B12" i="23"/>
  <c r="A12" i="23"/>
  <c r="J11" i="23"/>
  <c r="I11" i="23"/>
  <c r="H11" i="23"/>
  <c r="G11" i="23"/>
  <c r="F11" i="23"/>
  <c r="E11" i="23"/>
  <c r="D11" i="23"/>
  <c r="C11" i="23"/>
  <c r="B11" i="23"/>
  <c r="A11" i="23"/>
  <c r="J10" i="23"/>
  <c r="I10" i="23"/>
  <c r="H10" i="23"/>
  <c r="G10" i="23"/>
  <c r="F10" i="23"/>
  <c r="E10" i="23"/>
  <c r="D10" i="23"/>
  <c r="C10" i="23"/>
  <c r="B10" i="23"/>
  <c r="A10" i="23"/>
  <c r="J9" i="23"/>
  <c r="I9" i="23"/>
  <c r="H9" i="23"/>
  <c r="G9" i="23"/>
  <c r="F9" i="23"/>
  <c r="E9" i="23"/>
  <c r="D9" i="23"/>
  <c r="C9" i="23"/>
  <c r="B9" i="23"/>
  <c r="A9" i="23"/>
  <c r="J8" i="23"/>
  <c r="I8" i="23"/>
  <c r="H8" i="23"/>
  <c r="G8" i="23"/>
  <c r="F8" i="23"/>
  <c r="E8" i="23"/>
  <c r="D8" i="23"/>
  <c r="C8" i="23"/>
  <c r="B8" i="23"/>
  <c r="A8" i="23"/>
  <c r="J7" i="23"/>
  <c r="I7" i="23"/>
  <c r="H7" i="23"/>
  <c r="G7" i="23"/>
  <c r="E7" i="23"/>
  <c r="C7" i="23"/>
  <c r="J6" i="23"/>
  <c r="I6" i="23"/>
  <c r="H6" i="23"/>
  <c r="G6" i="23"/>
  <c r="F6" i="23"/>
  <c r="E6" i="23"/>
  <c r="D6" i="23"/>
  <c r="C6" i="23"/>
  <c r="J5" i="23"/>
  <c r="I5" i="23"/>
  <c r="H5" i="23"/>
  <c r="G5" i="23"/>
  <c r="F5" i="23"/>
  <c r="E5" i="23"/>
  <c r="D5" i="23"/>
  <c r="C5" i="23"/>
  <c r="A2" i="23"/>
  <c r="B50" i="22"/>
  <c r="J49" i="22"/>
  <c r="I49" i="22"/>
  <c r="H49" i="22"/>
  <c r="G49" i="22"/>
  <c r="F49" i="22"/>
  <c r="E49" i="22"/>
  <c r="D49" i="22"/>
  <c r="C49" i="22"/>
  <c r="J48" i="22"/>
  <c r="I48" i="22"/>
  <c r="H48" i="22"/>
  <c r="G48" i="22"/>
  <c r="F48" i="22"/>
  <c r="E48" i="22"/>
  <c r="D48" i="22"/>
  <c r="C48" i="22"/>
  <c r="B48" i="22"/>
  <c r="A48" i="22"/>
  <c r="D47" i="22"/>
  <c r="C47" i="22"/>
  <c r="J46" i="22"/>
  <c r="I46" i="22"/>
  <c r="H46" i="22"/>
  <c r="G46" i="22"/>
  <c r="F46" i="22"/>
  <c r="E46" i="22"/>
  <c r="D46" i="22"/>
  <c r="C46" i="22"/>
  <c r="B46" i="22"/>
  <c r="A46" i="22"/>
  <c r="J45" i="22"/>
  <c r="I45" i="22"/>
  <c r="H45" i="22"/>
  <c r="G45" i="22"/>
  <c r="F45" i="22"/>
  <c r="E45" i="22"/>
  <c r="D45" i="22"/>
  <c r="C45" i="22"/>
  <c r="B45" i="22"/>
  <c r="A45" i="22"/>
  <c r="J44" i="22"/>
  <c r="I44" i="22"/>
  <c r="H44" i="22"/>
  <c r="G44" i="22"/>
  <c r="F44" i="22"/>
  <c r="E44" i="22"/>
  <c r="D44" i="22"/>
  <c r="C44" i="22"/>
  <c r="B44" i="22"/>
  <c r="A44" i="22"/>
  <c r="J43" i="22"/>
  <c r="I43" i="22"/>
  <c r="H43" i="22"/>
  <c r="G43" i="22"/>
  <c r="F43" i="22"/>
  <c r="E43" i="22"/>
  <c r="D43" i="22"/>
  <c r="C43" i="22"/>
  <c r="B43" i="22"/>
  <c r="A43" i="22"/>
  <c r="J42" i="22"/>
  <c r="I42" i="22"/>
  <c r="H42" i="22"/>
  <c r="G42" i="22"/>
  <c r="F42" i="22"/>
  <c r="E42" i="22"/>
  <c r="D42" i="22"/>
  <c r="C42" i="22"/>
  <c r="B42" i="22"/>
  <c r="A42" i="22"/>
  <c r="J41" i="22"/>
  <c r="I41" i="22"/>
  <c r="H41" i="22"/>
  <c r="G41" i="22"/>
  <c r="F41" i="22"/>
  <c r="E41" i="22"/>
  <c r="D41" i="22"/>
  <c r="C41" i="22"/>
  <c r="B41" i="22"/>
  <c r="A41" i="22"/>
  <c r="J40" i="22"/>
  <c r="I40" i="22"/>
  <c r="H40" i="22"/>
  <c r="G40" i="22"/>
  <c r="F40" i="22"/>
  <c r="E40" i="22"/>
  <c r="D40" i="22"/>
  <c r="C40" i="22"/>
  <c r="B40" i="22"/>
  <c r="A40" i="22"/>
  <c r="J39" i="22"/>
  <c r="I39" i="22"/>
  <c r="H39" i="22"/>
  <c r="G39" i="22"/>
  <c r="F39" i="22"/>
  <c r="E39" i="22"/>
  <c r="D39" i="22"/>
  <c r="C39" i="22"/>
  <c r="B39" i="22"/>
  <c r="A39" i="22"/>
  <c r="J38" i="22"/>
  <c r="I38" i="22"/>
  <c r="H38" i="22"/>
  <c r="G38" i="22"/>
  <c r="F38" i="22"/>
  <c r="E38" i="22"/>
  <c r="D38" i="22"/>
  <c r="C38" i="22"/>
  <c r="B38" i="22"/>
  <c r="A38" i="22"/>
  <c r="J37" i="22"/>
  <c r="I37" i="22"/>
  <c r="H37" i="22"/>
  <c r="G37" i="22"/>
  <c r="F37" i="22"/>
  <c r="E37" i="22"/>
  <c r="D37" i="22"/>
  <c r="C37" i="22"/>
  <c r="B37" i="22"/>
  <c r="A37" i="22"/>
  <c r="J36" i="22"/>
  <c r="I36" i="22"/>
  <c r="H36" i="22"/>
  <c r="G36" i="22"/>
  <c r="F36" i="22"/>
  <c r="E36" i="22"/>
  <c r="B36" i="22"/>
  <c r="A36" i="22"/>
  <c r="J35" i="22"/>
  <c r="I35" i="22"/>
  <c r="H35" i="22"/>
  <c r="H47" i="22" s="1"/>
  <c r="G35" i="22"/>
  <c r="F35" i="22"/>
  <c r="E35" i="22"/>
  <c r="B35" i="22"/>
  <c r="A35" i="22"/>
  <c r="J33" i="22"/>
  <c r="I33" i="22"/>
  <c r="H33" i="22"/>
  <c r="G33" i="22"/>
  <c r="F33" i="22"/>
  <c r="E33" i="22"/>
  <c r="B33" i="22"/>
  <c r="A33" i="22"/>
  <c r="J32" i="22"/>
  <c r="I32" i="22"/>
  <c r="H32" i="22"/>
  <c r="G32" i="22"/>
  <c r="F32" i="22"/>
  <c r="E32" i="22"/>
  <c r="B32" i="22"/>
  <c r="A32" i="22"/>
  <c r="J31" i="22"/>
  <c r="I31" i="22"/>
  <c r="H31" i="22"/>
  <c r="G31" i="22"/>
  <c r="F31" i="22"/>
  <c r="E31" i="22"/>
  <c r="B31" i="22"/>
  <c r="A31" i="22"/>
  <c r="J30" i="22"/>
  <c r="I30" i="22"/>
  <c r="H30" i="22"/>
  <c r="G30" i="22"/>
  <c r="F30" i="22"/>
  <c r="E30" i="22"/>
  <c r="D30" i="22"/>
  <c r="C30" i="22"/>
  <c r="B30" i="22"/>
  <c r="A30" i="22"/>
  <c r="J29" i="22"/>
  <c r="I29" i="22"/>
  <c r="H29" i="22"/>
  <c r="G29" i="22"/>
  <c r="F29" i="22"/>
  <c r="E29" i="22"/>
  <c r="D29" i="22"/>
  <c r="C29" i="22"/>
  <c r="B29" i="22"/>
  <c r="A29" i="22"/>
  <c r="J28" i="22"/>
  <c r="I28" i="22"/>
  <c r="H28" i="22"/>
  <c r="G28" i="22"/>
  <c r="F28" i="22"/>
  <c r="E28" i="22"/>
  <c r="D28" i="22"/>
  <c r="C28" i="22"/>
  <c r="B28" i="22"/>
  <c r="A28" i="22"/>
  <c r="J27" i="22"/>
  <c r="I27" i="22"/>
  <c r="H27" i="22"/>
  <c r="G27" i="22"/>
  <c r="F27" i="22"/>
  <c r="F34" i="22" s="1"/>
  <c r="E27" i="22"/>
  <c r="D27" i="22"/>
  <c r="C27" i="22"/>
  <c r="B27" i="22"/>
  <c r="A27" i="22"/>
  <c r="J25" i="22"/>
  <c r="I25" i="22"/>
  <c r="H25" i="22"/>
  <c r="G25" i="22"/>
  <c r="F25" i="22"/>
  <c r="E25" i="22"/>
  <c r="B25" i="22"/>
  <c r="A25" i="22"/>
  <c r="J24" i="22"/>
  <c r="I24" i="22"/>
  <c r="H24" i="22"/>
  <c r="G24" i="22"/>
  <c r="F24" i="22"/>
  <c r="E24" i="22"/>
  <c r="D24" i="22"/>
  <c r="C24" i="22"/>
  <c r="B24" i="22"/>
  <c r="A24" i="22"/>
  <c r="J23" i="22"/>
  <c r="I23" i="22"/>
  <c r="H23" i="22"/>
  <c r="G23" i="22"/>
  <c r="F23" i="22"/>
  <c r="E23" i="22"/>
  <c r="D23" i="22"/>
  <c r="C23" i="22"/>
  <c r="B23" i="22"/>
  <c r="A23" i="22"/>
  <c r="J22" i="22"/>
  <c r="I22" i="22"/>
  <c r="H22" i="22"/>
  <c r="G22" i="22"/>
  <c r="F22" i="22"/>
  <c r="E22" i="22"/>
  <c r="D22" i="22"/>
  <c r="C22" i="22"/>
  <c r="B22" i="22"/>
  <c r="A22" i="22"/>
  <c r="J21" i="22"/>
  <c r="I21" i="22"/>
  <c r="H21" i="22"/>
  <c r="G21" i="22"/>
  <c r="F21" i="22"/>
  <c r="F26" i="22" s="1"/>
  <c r="E21" i="22"/>
  <c r="D21" i="22"/>
  <c r="C21" i="22"/>
  <c r="B21" i="22"/>
  <c r="A21" i="22"/>
  <c r="C20" i="22"/>
  <c r="J18" i="22"/>
  <c r="I18" i="22"/>
  <c r="H18" i="22"/>
  <c r="G18" i="22"/>
  <c r="F18" i="22"/>
  <c r="E18" i="22"/>
  <c r="D18" i="22"/>
  <c r="C18" i="22"/>
  <c r="B18" i="22"/>
  <c r="A18" i="22"/>
  <c r="J17" i="22"/>
  <c r="I17" i="22"/>
  <c r="H17" i="22"/>
  <c r="G17" i="22"/>
  <c r="F17" i="22"/>
  <c r="E17" i="22"/>
  <c r="D17" i="22"/>
  <c r="C17" i="22"/>
  <c r="B17" i="22"/>
  <c r="A17" i="22"/>
  <c r="J16" i="22"/>
  <c r="I16" i="22"/>
  <c r="H16" i="22"/>
  <c r="G16" i="22"/>
  <c r="F16" i="22"/>
  <c r="E16" i="22"/>
  <c r="D16" i="22"/>
  <c r="C16" i="22"/>
  <c r="B16" i="22"/>
  <c r="A16" i="22"/>
  <c r="J15" i="22"/>
  <c r="I15" i="22"/>
  <c r="H15" i="22"/>
  <c r="G15" i="22"/>
  <c r="F15" i="22"/>
  <c r="E15" i="22"/>
  <c r="D15" i="22"/>
  <c r="C15" i="22"/>
  <c r="B15" i="22"/>
  <c r="A15" i="22"/>
  <c r="J14" i="22"/>
  <c r="I14" i="22"/>
  <c r="H14" i="22"/>
  <c r="G14" i="22"/>
  <c r="F14" i="22"/>
  <c r="E14" i="22"/>
  <c r="D14" i="22"/>
  <c r="C14" i="22"/>
  <c r="B14" i="22"/>
  <c r="A14" i="22"/>
  <c r="J13" i="22"/>
  <c r="I13" i="22"/>
  <c r="H13" i="22"/>
  <c r="G13" i="22"/>
  <c r="F13" i="22"/>
  <c r="E13" i="22"/>
  <c r="D13" i="22"/>
  <c r="C13" i="22"/>
  <c r="A13" i="22"/>
  <c r="J12" i="22"/>
  <c r="I12" i="22"/>
  <c r="H12" i="22"/>
  <c r="G12" i="22"/>
  <c r="F12" i="22"/>
  <c r="E12" i="22"/>
  <c r="D12" i="22"/>
  <c r="C12" i="22"/>
  <c r="B12" i="22"/>
  <c r="A12" i="22"/>
  <c r="J11" i="22"/>
  <c r="I11" i="22"/>
  <c r="H11" i="22"/>
  <c r="G11" i="22"/>
  <c r="F11" i="22"/>
  <c r="E11" i="22"/>
  <c r="D11" i="22"/>
  <c r="C11" i="22"/>
  <c r="B11" i="22"/>
  <c r="A11" i="22"/>
  <c r="J10" i="22"/>
  <c r="I10" i="22"/>
  <c r="H10" i="22"/>
  <c r="G10" i="22"/>
  <c r="F10" i="22"/>
  <c r="E10" i="22"/>
  <c r="D10" i="22"/>
  <c r="C10" i="22"/>
  <c r="B10" i="22"/>
  <c r="A10" i="22"/>
  <c r="J9" i="22"/>
  <c r="I9" i="22"/>
  <c r="H9" i="22"/>
  <c r="G9" i="22"/>
  <c r="F9" i="22"/>
  <c r="E9" i="22"/>
  <c r="D9" i="22"/>
  <c r="C9" i="22"/>
  <c r="B9" i="22"/>
  <c r="A9" i="22"/>
  <c r="J8" i="22"/>
  <c r="I8" i="22"/>
  <c r="H8" i="22"/>
  <c r="G8" i="22"/>
  <c r="F8" i="22"/>
  <c r="E8" i="22"/>
  <c r="D8" i="22"/>
  <c r="D20" i="22" s="1"/>
  <c r="C8" i="22"/>
  <c r="C50" i="22" s="1"/>
  <c r="B8" i="22"/>
  <c r="A8" i="22"/>
  <c r="J7" i="22"/>
  <c r="I7" i="22"/>
  <c r="H7" i="22"/>
  <c r="G7" i="22"/>
  <c r="E7" i="22"/>
  <c r="J6" i="22"/>
  <c r="I6" i="22"/>
  <c r="H6" i="22"/>
  <c r="G6" i="22"/>
  <c r="F6" i="22"/>
  <c r="E6" i="22"/>
  <c r="J5" i="22"/>
  <c r="I5" i="22"/>
  <c r="H5" i="22"/>
  <c r="G5" i="22"/>
  <c r="F5" i="22"/>
  <c r="E5" i="22"/>
  <c r="D5" i="22"/>
  <c r="C5" i="22"/>
  <c r="A2" i="22"/>
  <c r="I26" i="22" l="1"/>
  <c r="C26" i="22"/>
  <c r="I34" i="22"/>
  <c r="C34" i="22"/>
  <c r="G47" i="22"/>
  <c r="C47" i="23"/>
  <c r="I43" i="24"/>
  <c r="F19" i="25"/>
  <c r="F47" i="25" s="1"/>
  <c r="J40" i="24"/>
  <c r="J43" i="24"/>
  <c r="D24" i="25"/>
  <c r="F30" i="25"/>
  <c r="E19" i="23"/>
  <c r="G24" i="23"/>
  <c r="I31" i="23"/>
  <c r="E44" i="23"/>
  <c r="E48" i="23" s="1"/>
  <c r="G47" i="23"/>
  <c r="C20" i="24"/>
  <c r="E20" i="24"/>
  <c r="C24" i="24"/>
  <c r="I24" i="24"/>
  <c r="E30" i="24"/>
  <c r="C30" i="24"/>
  <c r="I30" i="24"/>
  <c r="G30" i="24"/>
  <c r="E40" i="24"/>
  <c r="C40" i="24"/>
  <c r="G40" i="24"/>
  <c r="E43" i="24"/>
  <c r="C43" i="24"/>
  <c r="F43" i="24"/>
  <c r="G24" i="25"/>
  <c r="I30" i="25"/>
  <c r="E20" i="22"/>
  <c r="G26" i="22"/>
  <c r="G34" i="22"/>
  <c r="I47" i="22"/>
  <c r="F19" i="23"/>
  <c r="H47" i="23"/>
  <c r="G19" i="25"/>
  <c r="G47" i="25" s="1"/>
  <c r="C24" i="25"/>
  <c r="E30" i="25"/>
  <c r="G43" i="25"/>
  <c r="F20" i="22"/>
  <c r="H26" i="22"/>
  <c r="H34" i="22"/>
  <c r="J47" i="22"/>
  <c r="G19" i="23"/>
  <c r="I24" i="23"/>
  <c r="C31" i="23"/>
  <c r="G44" i="23"/>
  <c r="H43" i="25"/>
  <c r="H20" i="22"/>
  <c r="J26" i="22"/>
  <c r="J34" i="22"/>
  <c r="D50" i="22"/>
  <c r="C24" i="23"/>
  <c r="E31" i="23"/>
  <c r="I44" i="23"/>
  <c r="D20" i="24"/>
  <c r="F20" i="24"/>
  <c r="D24" i="24"/>
  <c r="J24" i="24"/>
  <c r="H24" i="24"/>
  <c r="F30" i="24"/>
  <c r="D30" i="24"/>
  <c r="J30" i="24"/>
  <c r="H30" i="24"/>
  <c r="F40" i="24"/>
  <c r="D40" i="24"/>
  <c r="H40" i="24"/>
  <c r="D43" i="24"/>
  <c r="D44" i="24" s="1"/>
  <c r="H19" i="25"/>
  <c r="F24" i="25"/>
  <c r="J24" i="25"/>
  <c r="H30" i="25"/>
  <c r="D30" i="25"/>
  <c r="J43" i="25"/>
  <c r="F43" i="25"/>
  <c r="I20" i="22"/>
  <c r="E47" i="22"/>
  <c r="D24" i="23"/>
  <c r="J44" i="23"/>
  <c r="C19" i="25"/>
  <c r="C43" i="25"/>
  <c r="D34" i="22"/>
  <c r="C19" i="23"/>
  <c r="G31" i="23"/>
  <c r="G48" i="23" s="1"/>
  <c r="C44" i="23"/>
  <c r="E47" i="23"/>
  <c r="F24" i="24"/>
  <c r="H43" i="24"/>
  <c r="D19" i="25"/>
  <c r="H24" i="25"/>
  <c r="J30" i="25"/>
  <c r="D43" i="25"/>
  <c r="D47" i="25" s="1"/>
  <c r="G20" i="22"/>
  <c r="D26" i="22"/>
  <c r="F47" i="22"/>
  <c r="E24" i="23"/>
  <c r="E26" i="22"/>
  <c r="E50" i="22" s="1"/>
  <c r="E34" i="22"/>
  <c r="D19" i="23"/>
  <c r="D48" i="23" s="1"/>
  <c r="H19" i="23"/>
  <c r="H48" i="23" s="1"/>
  <c r="F24" i="23"/>
  <c r="J24" i="23"/>
  <c r="H31" i="23"/>
  <c r="F31" i="23"/>
  <c r="D44" i="23"/>
  <c r="H44" i="23"/>
  <c r="I40" i="24"/>
  <c r="E19" i="25"/>
  <c r="E47" i="25" s="1"/>
  <c r="I24" i="25"/>
  <c r="C30" i="25"/>
  <c r="E43" i="25"/>
  <c r="I19" i="25"/>
  <c r="J19" i="25"/>
  <c r="E44" i="24"/>
  <c r="C44" i="24"/>
  <c r="G20" i="24"/>
  <c r="G44" i="24" s="1"/>
  <c r="H20" i="24"/>
  <c r="I20" i="24"/>
  <c r="J20" i="24"/>
  <c r="J44" i="24" s="1"/>
  <c r="I19" i="23"/>
  <c r="J19" i="23"/>
  <c r="J20" i="22"/>
  <c r="J50" i="22" s="1"/>
  <c r="F50" i="22"/>
  <c r="G50" i="22"/>
  <c r="H50" i="22"/>
  <c r="I50" i="22"/>
  <c r="I44" i="24" l="1"/>
  <c r="F44" i="24"/>
  <c r="J48" i="23"/>
  <c r="F48" i="23"/>
  <c r="H47" i="25"/>
  <c r="C48" i="23"/>
  <c r="J47" i="25"/>
  <c r="I48" i="23"/>
  <c r="I47" i="25"/>
  <c r="C47" i="25"/>
  <c r="H44" i="24"/>
  <c r="I18" i="20"/>
  <c r="H18" i="20"/>
  <c r="G18" i="20"/>
  <c r="F18" i="20"/>
  <c r="E18" i="20"/>
  <c r="D18" i="20"/>
  <c r="C18" i="20"/>
  <c r="B18" i="20"/>
  <c r="I17" i="20"/>
  <c r="H17" i="20"/>
  <c r="G17" i="20"/>
  <c r="F17" i="20"/>
  <c r="E17" i="20"/>
  <c r="D17" i="20"/>
  <c r="C17" i="20"/>
  <c r="B17" i="20"/>
  <c r="I16" i="20"/>
  <c r="H16" i="20"/>
  <c r="G16" i="20"/>
  <c r="F16" i="20"/>
  <c r="E16" i="20"/>
  <c r="D16" i="20"/>
  <c r="C16" i="20"/>
  <c r="B16" i="20"/>
  <c r="I15" i="20"/>
  <c r="H15" i="20"/>
  <c r="G15" i="20"/>
  <c r="F15" i="20"/>
  <c r="E15" i="20"/>
  <c r="D15" i="20"/>
  <c r="C15" i="20"/>
  <c r="B15" i="20"/>
  <c r="I14" i="20"/>
  <c r="I19" i="20" s="1"/>
  <c r="H14" i="20"/>
  <c r="H19" i="20" s="1"/>
  <c r="G14" i="20"/>
  <c r="G19" i="20" s="1"/>
  <c r="F14" i="20"/>
  <c r="E14" i="20"/>
  <c r="E19" i="20" s="1"/>
  <c r="D14" i="20"/>
  <c r="D19" i="20" s="1"/>
  <c r="C14" i="20"/>
  <c r="C19" i="20" s="1"/>
  <c r="B14" i="20"/>
  <c r="B19" i="20" s="1"/>
  <c r="I10" i="20"/>
  <c r="H10" i="20"/>
  <c r="G10" i="20"/>
  <c r="F10" i="20"/>
  <c r="E10" i="20"/>
  <c r="D10" i="20"/>
  <c r="D24" i="20" s="1"/>
  <c r="C10" i="20"/>
  <c r="C12" i="20" s="1"/>
  <c r="B10" i="20"/>
  <c r="B24" i="20" s="1"/>
  <c r="B9" i="20"/>
  <c r="I7" i="20"/>
  <c r="H7" i="20"/>
  <c r="G7" i="20"/>
  <c r="F7" i="20"/>
  <c r="I6" i="20"/>
  <c r="H6" i="20"/>
  <c r="G6" i="20"/>
  <c r="F6" i="20"/>
  <c r="E6" i="20"/>
  <c r="D6" i="20"/>
  <c r="C6" i="20"/>
  <c r="B6" i="20"/>
  <c r="I5" i="20"/>
  <c r="H5" i="20"/>
  <c r="G5" i="20"/>
  <c r="F5" i="20"/>
  <c r="E5" i="20"/>
  <c r="D5" i="20"/>
  <c r="C5" i="20"/>
  <c r="B5" i="20"/>
  <c r="A2" i="20"/>
  <c r="F19" i="20" l="1"/>
  <c r="F24" i="20" s="1"/>
  <c r="G24" i="20"/>
  <c r="H24" i="20"/>
  <c r="E24" i="20"/>
  <c r="C21" i="20"/>
  <c r="D9" i="20" s="1"/>
  <c r="D12" i="20" s="1"/>
  <c r="D21" i="20" s="1"/>
  <c r="E9" i="20" s="1"/>
  <c r="E12" i="20" s="1"/>
  <c r="E21" i="20" s="1"/>
  <c r="F9" i="20" s="1"/>
  <c r="F12" i="20" s="1"/>
  <c r="F21" i="20" s="1"/>
  <c r="B12" i="20"/>
  <c r="B21" i="20" s="1"/>
  <c r="I24" i="20"/>
  <c r="C24" i="20"/>
  <c r="G9" i="20" l="1"/>
  <c r="H9" i="20" s="1"/>
  <c r="H12" i="20" s="1"/>
  <c r="H21" i="20" s="1"/>
  <c r="I9" i="20" s="1"/>
  <c r="I12" i="20" s="1"/>
  <c r="I21" i="20" s="1"/>
  <c r="G12" i="20" l="1"/>
  <c r="G21" i="20" s="1"/>
  <c r="H62" i="10"/>
  <c r="G62" i="10"/>
  <c r="F62" i="10"/>
  <c r="E62" i="10"/>
  <c r="D62" i="10"/>
  <c r="C62" i="10"/>
  <c r="B62" i="10"/>
  <c r="A62" i="10"/>
  <c r="H61" i="10"/>
  <c r="H64" i="10" s="1"/>
  <c r="G61" i="10"/>
  <c r="G64" i="10" s="1"/>
  <c r="F61" i="10"/>
  <c r="F64" i="10" s="1"/>
  <c r="E61" i="10"/>
  <c r="E64" i="10" s="1"/>
  <c r="D61" i="10"/>
  <c r="D64" i="10" s="1"/>
  <c r="C61" i="10"/>
  <c r="C64" i="10" s="1"/>
  <c r="B61" i="10"/>
  <c r="A61" i="10"/>
  <c r="H60" i="10"/>
  <c r="G60" i="10"/>
  <c r="F60" i="10"/>
  <c r="E60" i="10"/>
  <c r="D60" i="10"/>
  <c r="C60" i="10"/>
  <c r="H55" i="10"/>
  <c r="G55" i="10"/>
  <c r="F55" i="10"/>
  <c r="E55" i="10"/>
  <c r="D55" i="10"/>
  <c r="C55" i="10"/>
  <c r="B55" i="10"/>
  <c r="A55" i="10"/>
  <c r="H54" i="10"/>
  <c r="G54" i="10"/>
  <c r="F54" i="10"/>
  <c r="E54" i="10"/>
  <c r="D54" i="10"/>
  <c r="C54" i="10"/>
  <c r="B54" i="10"/>
  <c r="A54" i="10"/>
  <c r="H53" i="10"/>
  <c r="G53" i="10"/>
  <c r="F53" i="10"/>
  <c r="E53" i="10"/>
  <c r="D53" i="10"/>
  <c r="C53" i="10"/>
  <c r="B53" i="10"/>
  <c r="A53" i="10"/>
  <c r="H52" i="10"/>
  <c r="G52" i="10"/>
  <c r="F52" i="10"/>
  <c r="E52" i="10"/>
  <c r="D52" i="10"/>
  <c r="C52" i="10"/>
  <c r="B52" i="10"/>
  <c r="A52" i="10"/>
  <c r="H51" i="10"/>
  <c r="G51" i="10"/>
  <c r="F51" i="10"/>
  <c r="E51" i="10"/>
  <c r="D51" i="10"/>
  <c r="C51" i="10"/>
  <c r="B51" i="10"/>
  <c r="A51" i="10"/>
  <c r="H50" i="10"/>
  <c r="G50" i="10"/>
  <c r="F50" i="10"/>
  <c r="E50" i="10"/>
  <c r="D50" i="10"/>
  <c r="C50" i="10"/>
  <c r="B50" i="10"/>
  <c r="A50" i="10"/>
  <c r="H49" i="10"/>
  <c r="G49" i="10"/>
  <c r="F49" i="10"/>
  <c r="E49" i="10"/>
  <c r="D49" i="10"/>
  <c r="C49" i="10"/>
  <c r="B49" i="10"/>
  <c r="A49" i="10"/>
  <c r="H48" i="10"/>
  <c r="G48" i="10"/>
  <c r="F48" i="10"/>
  <c r="E48" i="10"/>
  <c r="D48" i="10"/>
  <c r="C48" i="10"/>
  <c r="B48" i="10"/>
  <c r="A48" i="10"/>
  <c r="H47" i="10"/>
  <c r="G47" i="10"/>
  <c r="F47" i="10"/>
  <c r="E47" i="10"/>
  <c r="D47" i="10"/>
  <c r="C47" i="10"/>
  <c r="B47" i="10"/>
  <c r="A47" i="10"/>
  <c r="H46" i="10"/>
  <c r="G46" i="10"/>
  <c r="F46" i="10"/>
  <c r="E46" i="10"/>
  <c r="D46" i="10"/>
  <c r="C46" i="10"/>
  <c r="B46" i="10"/>
  <c r="A46" i="10"/>
  <c r="H45" i="10"/>
  <c r="G45" i="10"/>
  <c r="F45" i="10"/>
  <c r="E45" i="10"/>
  <c r="D45" i="10"/>
  <c r="C45" i="10"/>
  <c r="B45" i="10"/>
  <c r="A45" i="10"/>
  <c r="H44" i="10"/>
  <c r="G44" i="10"/>
  <c r="F44" i="10"/>
  <c r="E44" i="10"/>
  <c r="D44" i="10"/>
  <c r="C44" i="10"/>
  <c r="B44" i="10"/>
  <c r="A44" i="10"/>
  <c r="H43" i="10"/>
  <c r="G43" i="10"/>
  <c r="F43" i="10"/>
  <c r="E43" i="10"/>
  <c r="D43" i="10"/>
  <c r="C43" i="10"/>
  <c r="B43" i="10"/>
  <c r="A43" i="10"/>
  <c r="H42" i="10"/>
  <c r="G42" i="10"/>
  <c r="F42" i="10"/>
  <c r="E42" i="10"/>
  <c r="D42" i="10"/>
  <c r="C42" i="10"/>
  <c r="B42" i="10"/>
  <c r="A42" i="10"/>
  <c r="H41" i="10"/>
  <c r="H58" i="10" s="1"/>
  <c r="G41" i="10"/>
  <c r="G58" i="10" s="1"/>
  <c r="F41" i="10"/>
  <c r="F58" i="10" s="1"/>
  <c r="E41" i="10"/>
  <c r="E58" i="10" s="1"/>
  <c r="D41" i="10"/>
  <c r="D58" i="10" s="1"/>
  <c r="C41" i="10"/>
  <c r="C58" i="10" s="1"/>
  <c r="B41" i="10"/>
  <c r="A41" i="10"/>
  <c r="H39" i="10"/>
  <c r="G39" i="10"/>
  <c r="F39" i="10"/>
  <c r="E39" i="10"/>
  <c r="D39" i="10"/>
  <c r="C39" i="10"/>
  <c r="B39" i="10"/>
  <c r="A39" i="10"/>
  <c r="H38" i="10"/>
  <c r="G38" i="10"/>
  <c r="F38" i="10"/>
  <c r="E38" i="10"/>
  <c r="D38" i="10"/>
  <c r="C38" i="10"/>
  <c r="B38" i="10"/>
  <c r="A38" i="10"/>
  <c r="H37" i="10"/>
  <c r="G37" i="10"/>
  <c r="F37" i="10"/>
  <c r="E37" i="10"/>
  <c r="D37" i="10"/>
  <c r="C37" i="10"/>
  <c r="B37" i="10"/>
  <c r="A37" i="10"/>
  <c r="H36" i="10"/>
  <c r="G36" i="10"/>
  <c r="F36" i="10"/>
  <c r="E36" i="10"/>
  <c r="D36" i="10"/>
  <c r="C36" i="10"/>
  <c r="B36" i="10"/>
  <c r="A36" i="10"/>
  <c r="H35" i="10"/>
  <c r="G35" i="10"/>
  <c r="F35" i="10"/>
  <c r="E35" i="10"/>
  <c r="D35" i="10"/>
  <c r="C35" i="10"/>
  <c r="B35" i="10"/>
  <c r="A35" i="10"/>
  <c r="H34" i="10"/>
  <c r="G34" i="10"/>
  <c r="F34" i="10"/>
  <c r="E34" i="10"/>
  <c r="D34" i="10"/>
  <c r="C34" i="10"/>
  <c r="B34" i="10"/>
  <c r="A34" i="10"/>
  <c r="H33" i="10"/>
  <c r="G33" i="10"/>
  <c r="F33" i="10"/>
  <c r="E33" i="10"/>
  <c r="D33" i="10"/>
  <c r="C33" i="10"/>
  <c r="B33" i="10"/>
  <c r="A33" i="10"/>
  <c r="H32" i="10"/>
  <c r="H40" i="10" s="1"/>
  <c r="G32" i="10"/>
  <c r="G40" i="10" s="1"/>
  <c r="F32" i="10"/>
  <c r="F40" i="10" s="1"/>
  <c r="E32" i="10"/>
  <c r="E40" i="10" s="1"/>
  <c r="D32" i="10"/>
  <c r="D40" i="10" s="1"/>
  <c r="C32" i="10"/>
  <c r="B32" i="10"/>
  <c r="A32" i="10"/>
  <c r="H30" i="10"/>
  <c r="G30" i="10"/>
  <c r="F30" i="10"/>
  <c r="E30" i="10"/>
  <c r="D30" i="10"/>
  <c r="C30" i="10"/>
  <c r="B30" i="10"/>
  <c r="A30" i="10"/>
  <c r="H29" i="10"/>
  <c r="G29" i="10"/>
  <c r="F29" i="10"/>
  <c r="E29" i="10"/>
  <c r="D29" i="10"/>
  <c r="C29" i="10"/>
  <c r="B29" i="10"/>
  <c r="A29" i="10"/>
  <c r="H28" i="10"/>
  <c r="G28" i="10"/>
  <c r="F28" i="10"/>
  <c r="E28" i="10"/>
  <c r="D28" i="10"/>
  <c r="C28" i="10"/>
  <c r="B28" i="10"/>
  <c r="A28" i="10"/>
  <c r="H27" i="10"/>
  <c r="G27" i="10"/>
  <c r="F27" i="10"/>
  <c r="E27" i="10"/>
  <c r="D27" i="10"/>
  <c r="C27" i="10"/>
  <c r="B27" i="10"/>
  <c r="A27" i="10"/>
  <c r="H26" i="10"/>
  <c r="G26" i="10"/>
  <c r="F26" i="10"/>
  <c r="E26" i="10"/>
  <c r="D26" i="10"/>
  <c r="C26" i="10"/>
  <c r="B26" i="10"/>
  <c r="A26" i="10"/>
  <c r="H25" i="10"/>
  <c r="G25" i="10"/>
  <c r="F25" i="10"/>
  <c r="E25" i="10"/>
  <c r="D25" i="10"/>
  <c r="C25" i="10"/>
  <c r="B25" i="10"/>
  <c r="A25" i="10"/>
  <c r="H24" i="10"/>
  <c r="G24" i="10"/>
  <c r="F24" i="10"/>
  <c r="E24" i="10"/>
  <c r="D24" i="10"/>
  <c r="C24" i="10"/>
  <c r="B24" i="10"/>
  <c r="A24" i="10"/>
  <c r="H23" i="10"/>
  <c r="G23" i="10"/>
  <c r="F23" i="10"/>
  <c r="E23" i="10"/>
  <c r="D23" i="10"/>
  <c r="C23" i="10"/>
  <c r="B23" i="10"/>
  <c r="A23" i="10"/>
  <c r="H22" i="10"/>
  <c r="G22" i="10"/>
  <c r="F22" i="10"/>
  <c r="E22" i="10"/>
  <c r="D22" i="10"/>
  <c r="C22" i="10"/>
  <c r="B22" i="10"/>
  <c r="A22" i="10"/>
  <c r="H21" i="10"/>
  <c r="G21" i="10"/>
  <c r="F21" i="10"/>
  <c r="E21" i="10"/>
  <c r="D21" i="10"/>
  <c r="C21" i="10"/>
  <c r="B21" i="10"/>
  <c r="A21" i="10"/>
  <c r="H20" i="10"/>
  <c r="H31" i="10" s="1"/>
  <c r="G20" i="10"/>
  <c r="G31" i="10" s="1"/>
  <c r="F20" i="10"/>
  <c r="F31" i="10" s="1"/>
  <c r="E20" i="10"/>
  <c r="E31" i="10" s="1"/>
  <c r="D20" i="10"/>
  <c r="D31" i="10" s="1"/>
  <c r="C20" i="10"/>
  <c r="B20" i="10"/>
  <c r="A20" i="10"/>
  <c r="H18" i="10"/>
  <c r="G18" i="10"/>
  <c r="F18" i="10"/>
  <c r="E18" i="10"/>
  <c r="D18" i="10"/>
  <c r="C18" i="10"/>
  <c r="B18" i="10"/>
  <c r="A18" i="10"/>
  <c r="H17" i="10"/>
  <c r="G17" i="10"/>
  <c r="F17" i="10"/>
  <c r="E17" i="10"/>
  <c r="D17" i="10"/>
  <c r="C17" i="10"/>
  <c r="B17" i="10"/>
  <c r="A17" i="10"/>
  <c r="H16" i="10"/>
  <c r="G16" i="10"/>
  <c r="F16" i="10"/>
  <c r="E16" i="10"/>
  <c r="D16" i="10"/>
  <c r="C16" i="10"/>
  <c r="B16" i="10"/>
  <c r="A16" i="10"/>
  <c r="H15" i="10"/>
  <c r="G15" i="10"/>
  <c r="F15" i="10"/>
  <c r="E15" i="10"/>
  <c r="D15" i="10"/>
  <c r="C15" i="10"/>
  <c r="B15" i="10"/>
  <c r="A15" i="10"/>
  <c r="H14" i="10"/>
  <c r="G14" i="10"/>
  <c r="F14" i="10"/>
  <c r="E14" i="10"/>
  <c r="D14" i="10"/>
  <c r="C14" i="10"/>
  <c r="B14" i="10"/>
  <c r="A14" i="10"/>
  <c r="H13" i="10"/>
  <c r="G13" i="10"/>
  <c r="F13" i="10"/>
  <c r="E13" i="10"/>
  <c r="D13" i="10"/>
  <c r="C13" i="10"/>
  <c r="B13" i="10"/>
  <c r="A13" i="10"/>
  <c r="H12" i="10"/>
  <c r="G12" i="10"/>
  <c r="F12" i="10"/>
  <c r="E12" i="10"/>
  <c r="D12" i="10"/>
  <c r="C12" i="10"/>
  <c r="B12" i="10"/>
  <c r="A12" i="10"/>
  <c r="H11" i="10"/>
  <c r="G11" i="10"/>
  <c r="F11" i="10"/>
  <c r="E11" i="10"/>
  <c r="D11" i="10"/>
  <c r="C11" i="10"/>
  <c r="B11" i="10"/>
  <c r="A11" i="10"/>
  <c r="H10" i="10"/>
  <c r="G10" i="10"/>
  <c r="F10" i="10"/>
  <c r="E10" i="10"/>
  <c r="D10" i="10"/>
  <c r="C10" i="10"/>
  <c r="B10" i="10"/>
  <c r="A10" i="10"/>
  <c r="H9" i="10"/>
  <c r="G9" i="10"/>
  <c r="F9" i="10"/>
  <c r="E9" i="10"/>
  <c r="D9" i="10"/>
  <c r="C9" i="10"/>
  <c r="B9" i="10"/>
  <c r="A9" i="10"/>
  <c r="H8" i="10"/>
  <c r="G8" i="10"/>
  <c r="F8" i="10"/>
  <c r="E8" i="10"/>
  <c r="E19" i="10" s="1"/>
  <c r="D8" i="10"/>
  <c r="D19" i="10" s="1"/>
  <c r="C8" i="10"/>
  <c r="C19" i="10" s="1"/>
  <c r="B8" i="10"/>
  <c r="A8" i="10"/>
  <c r="H7" i="10"/>
  <c r="G7" i="10"/>
  <c r="F7" i="10"/>
  <c r="E7" i="10"/>
  <c r="C7" i="10"/>
  <c r="H6" i="10"/>
  <c r="G6" i="10"/>
  <c r="F6" i="10"/>
  <c r="E6" i="10"/>
  <c r="D6" i="10"/>
  <c r="C6" i="10"/>
  <c r="H5" i="10"/>
  <c r="G5" i="10"/>
  <c r="F5" i="10"/>
  <c r="E5" i="10"/>
  <c r="D5" i="10"/>
  <c r="C5" i="10"/>
  <c r="A2" i="10"/>
  <c r="H51" i="9"/>
  <c r="G51" i="9"/>
  <c r="F51" i="9"/>
  <c r="E51" i="9"/>
  <c r="D51" i="9"/>
  <c r="C51" i="9"/>
  <c r="B51" i="9"/>
  <c r="A51" i="9"/>
  <c r="H50" i="9"/>
  <c r="G50" i="9"/>
  <c r="F50" i="9"/>
  <c r="E50" i="9"/>
  <c r="D50" i="9"/>
  <c r="C50" i="9"/>
  <c r="B50" i="9"/>
  <c r="A50" i="9"/>
  <c r="H49" i="9"/>
  <c r="H52" i="9" s="1"/>
  <c r="G49" i="9"/>
  <c r="G52" i="9" s="1"/>
  <c r="F49" i="9"/>
  <c r="F52" i="9" s="1"/>
  <c r="E49" i="9"/>
  <c r="E52" i="9" s="1"/>
  <c r="D49" i="9"/>
  <c r="D52" i="9" s="1"/>
  <c r="C49" i="9"/>
  <c r="C52" i="9" s="1"/>
  <c r="B49" i="9"/>
  <c r="A49" i="9"/>
  <c r="H47" i="9"/>
  <c r="G47" i="9"/>
  <c r="F47" i="9"/>
  <c r="E47" i="9"/>
  <c r="D47" i="9"/>
  <c r="C47" i="9"/>
  <c r="B47" i="9"/>
  <c r="A47" i="9"/>
  <c r="H46" i="9"/>
  <c r="G46" i="9"/>
  <c r="F46" i="9"/>
  <c r="E46" i="9"/>
  <c r="D46" i="9"/>
  <c r="C46" i="9"/>
  <c r="B46" i="9"/>
  <c r="A46" i="9"/>
  <c r="H45" i="9"/>
  <c r="G45" i="9"/>
  <c r="F45" i="9"/>
  <c r="E45" i="9"/>
  <c r="D45" i="9"/>
  <c r="C45" i="9"/>
  <c r="B45" i="9"/>
  <c r="A45" i="9"/>
  <c r="H44" i="9"/>
  <c r="G44" i="9"/>
  <c r="F44" i="9"/>
  <c r="E44" i="9"/>
  <c r="D44" i="9"/>
  <c r="C44" i="9"/>
  <c r="B44" i="9"/>
  <c r="A44" i="9"/>
  <c r="H43" i="9"/>
  <c r="G43" i="9"/>
  <c r="F43" i="9"/>
  <c r="E43" i="9"/>
  <c r="D43" i="9"/>
  <c r="C43" i="9"/>
  <c r="B43" i="9"/>
  <c r="A43" i="9"/>
  <c r="H42" i="9"/>
  <c r="G42" i="9"/>
  <c r="F42" i="9"/>
  <c r="E42" i="9"/>
  <c r="D42" i="9"/>
  <c r="C42" i="9"/>
  <c r="B42" i="9"/>
  <c r="A42" i="9"/>
  <c r="H41" i="9"/>
  <c r="G41" i="9"/>
  <c r="F41" i="9"/>
  <c r="E41" i="9"/>
  <c r="D41" i="9"/>
  <c r="C41" i="9"/>
  <c r="B41" i="9"/>
  <c r="A41" i="9"/>
  <c r="H40" i="9"/>
  <c r="G40" i="9"/>
  <c r="F40" i="9"/>
  <c r="E40" i="9"/>
  <c r="D40" i="9"/>
  <c r="C40" i="9"/>
  <c r="B40" i="9"/>
  <c r="A40" i="9"/>
  <c r="H39" i="9"/>
  <c r="G39" i="9"/>
  <c r="F39" i="9"/>
  <c r="E39" i="9"/>
  <c r="D39" i="9"/>
  <c r="C39" i="9"/>
  <c r="B39" i="9"/>
  <c r="A39" i="9"/>
  <c r="H38" i="9"/>
  <c r="H48" i="9" s="1"/>
  <c r="G38" i="9"/>
  <c r="G48" i="9" s="1"/>
  <c r="F38" i="9"/>
  <c r="F48" i="9" s="1"/>
  <c r="E38" i="9"/>
  <c r="E48" i="9" s="1"/>
  <c r="D38" i="9"/>
  <c r="D48" i="9" s="1"/>
  <c r="C38" i="9"/>
  <c r="C48" i="9" s="1"/>
  <c r="B38" i="9"/>
  <c r="A38" i="9"/>
  <c r="H36" i="9"/>
  <c r="G36" i="9"/>
  <c r="F36" i="9"/>
  <c r="E36" i="9"/>
  <c r="D36" i="9"/>
  <c r="C36" i="9"/>
  <c r="B36" i="9"/>
  <c r="A36" i="9"/>
  <c r="H35" i="9"/>
  <c r="G35" i="9"/>
  <c r="F35" i="9"/>
  <c r="E35" i="9"/>
  <c r="D35" i="9"/>
  <c r="C35" i="9"/>
  <c r="B35" i="9"/>
  <c r="A35" i="9"/>
  <c r="H34" i="9"/>
  <c r="G34" i="9"/>
  <c r="F34" i="9"/>
  <c r="E34" i="9"/>
  <c r="D34" i="9"/>
  <c r="C34" i="9"/>
  <c r="B34" i="9"/>
  <c r="A34" i="9"/>
  <c r="H33" i="9"/>
  <c r="G33" i="9"/>
  <c r="F33" i="9"/>
  <c r="E33" i="9"/>
  <c r="D33" i="9"/>
  <c r="C33" i="9"/>
  <c r="B33" i="9"/>
  <c r="A33" i="9"/>
  <c r="H32" i="9"/>
  <c r="G32" i="9"/>
  <c r="F32" i="9"/>
  <c r="E32" i="9"/>
  <c r="D32" i="9"/>
  <c r="C32" i="9"/>
  <c r="B32" i="9"/>
  <c r="A32" i="9"/>
  <c r="H31" i="9"/>
  <c r="G31" i="9"/>
  <c r="F31" i="9"/>
  <c r="E31" i="9"/>
  <c r="D31" i="9"/>
  <c r="C31" i="9"/>
  <c r="B31" i="9"/>
  <c r="A31" i="9"/>
  <c r="H30" i="9"/>
  <c r="H37" i="9" s="1"/>
  <c r="G30" i="9"/>
  <c r="G37" i="9" s="1"/>
  <c r="F30" i="9"/>
  <c r="F37" i="9" s="1"/>
  <c r="E30" i="9"/>
  <c r="E37" i="9" s="1"/>
  <c r="D30" i="9"/>
  <c r="D37" i="9" s="1"/>
  <c r="C30" i="9"/>
  <c r="C37" i="9" s="1"/>
  <c r="B30" i="9"/>
  <c r="A30" i="9"/>
  <c r="H28" i="9"/>
  <c r="G28" i="9"/>
  <c r="F28" i="9"/>
  <c r="E28" i="9"/>
  <c r="D28" i="9"/>
  <c r="C28" i="9"/>
  <c r="B28" i="9"/>
  <c r="A28" i="9"/>
  <c r="H27" i="9"/>
  <c r="G27" i="9"/>
  <c r="F27" i="9"/>
  <c r="E27" i="9"/>
  <c r="D27" i="9"/>
  <c r="C27" i="9"/>
  <c r="B27" i="9"/>
  <c r="A27" i="9"/>
  <c r="H26" i="9"/>
  <c r="G26" i="9"/>
  <c r="F26" i="9"/>
  <c r="E26" i="9"/>
  <c r="D26" i="9"/>
  <c r="C26" i="9"/>
  <c r="B26" i="9"/>
  <c r="A26" i="9"/>
  <c r="H25" i="9"/>
  <c r="G25" i="9"/>
  <c r="F25" i="9"/>
  <c r="E25" i="9"/>
  <c r="D25" i="9"/>
  <c r="C25" i="9"/>
  <c r="B25" i="9"/>
  <c r="A25" i="9"/>
  <c r="H24" i="9"/>
  <c r="G24" i="9"/>
  <c r="F24" i="9"/>
  <c r="E24" i="9"/>
  <c r="D24" i="9"/>
  <c r="C24" i="9"/>
  <c r="B24" i="9"/>
  <c r="A24" i="9"/>
  <c r="H23" i="9"/>
  <c r="G23" i="9"/>
  <c r="F23" i="9"/>
  <c r="E23" i="9"/>
  <c r="D23" i="9"/>
  <c r="C23" i="9"/>
  <c r="B23" i="9"/>
  <c r="A23" i="9"/>
  <c r="H22" i="9"/>
  <c r="G22" i="9"/>
  <c r="F22" i="9"/>
  <c r="E22" i="9"/>
  <c r="D22" i="9"/>
  <c r="C22" i="9"/>
  <c r="B22" i="9"/>
  <c r="A22" i="9"/>
  <c r="H21" i="9"/>
  <c r="H29" i="9" s="1"/>
  <c r="G21" i="9"/>
  <c r="G29" i="9" s="1"/>
  <c r="F21" i="9"/>
  <c r="F29" i="9" s="1"/>
  <c r="E21" i="9"/>
  <c r="E29" i="9" s="1"/>
  <c r="D21" i="9"/>
  <c r="C21" i="9"/>
  <c r="C29" i="9" s="1"/>
  <c r="B21" i="9"/>
  <c r="A21" i="9"/>
  <c r="H19" i="9"/>
  <c r="G19" i="9"/>
  <c r="F19" i="9"/>
  <c r="E19" i="9"/>
  <c r="D19" i="9"/>
  <c r="C19" i="9"/>
  <c r="B19" i="9"/>
  <c r="A19" i="9"/>
  <c r="H18" i="9"/>
  <c r="G18" i="9"/>
  <c r="F18" i="9"/>
  <c r="E18" i="9"/>
  <c r="D18" i="9"/>
  <c r="C18" i="9"/>
  <c r="B18" i="9"/>
  <c r="A18" i="9"/>
  <c r="H17" i="9"/>
  <c r="G17" i="9"/>
  <c r="F17" i="9"/>
  <c r="E17" i="9"/>
  <c r="D17" i="9"/>
  <c r="C17" i="9"/>
  <c r="B17" i="9"/>
  <c r="A17" i="9"/>
  <c r="H16" i="9"/>
  <c r="G16" i="9"/>
  <c r="F16" i="9"/>
  <c r="E16" i="9"/>
  <c r="D16" i="9"/>
  <c r="C16" i="9"/>
  <c r="B16" i="9"/>
  <c r="A16" i="9"/>
  <c r="H15" i="9"/>
  <c r="G15" i="9"/>
  <c r="F15" i="9"/>
  <c r="E15" i="9"/>
  <c r="D15" i="9"/>
  <c r="C15" i="9"/>
  <c r="B15" i="9"/>
  <c r="A15" i="9"/>
  <c r="H14" i="9"/>
  <c r="G14" i="9"/>
  <c r="F14" i="9"/>
  <c r="E14" i="9"/>
  <c r="D14" i="9"/>
  <c r="C14" i="9"/>
  <c r="B14" i="9"/>
  <c r="A14" i="9"/>
  <c r="H13" i="9"/>
  <c r="G13" i="9"/>
  <c r="F13" i="9"/>
  <c r="E13" i="9"/>
  <c r="D13" i="9"/>
  <c r="C13" i="9"/>
  <c r="B13" i="9"/>
  <c r="A13" i="9"/>
  <c r="H12" i="9"/>
  <c r="G12" i="9"/>
  <c r="F12" i="9"/>
  <c r="E12" i="9"/>
  <c r="D12" i="9"/>
  <c r="C12" i="9"/>
  <c r="B12" i="9"/>
  <c r="A12" i="9"/>
  <c r="H11" i="9"/>
  <c r="G11" i="9"/>
  <c r="F11" i="9"/>
  <c r="E11" i="9"/>
  <c r="D11" i="9"/>
  <c r="C11" i="9"/>
  <c r="B11" i="9"/>
  <c r="A11" i="9"/>
  <c r="H10" i="9"/>
  <c r="G10" i="9"/>
  <c r="F10" i="9"/>
  <c r="E10" i="9"/>
  <c r="D10" i="9"/>
  <c r="C10" i="9"/>
  <c r="B10" i="9"/>
  <c r="A10" i="9"/>
  <c r="H9" i="9"/>
  <c r="G9" i="9"/>
  <c r="F9" i="9"/>
  <c r="E9" i="9"/>
  <c r="D9" i="9"/>
  <c r="C9" i="9"/>
  <c r="B9" i="9"/>
  <c r="A9" i="9"/>
  <c r="H8" i="9"/>
  <c r="H20" i="9" s="1"/>
  <c r="G8" i="9"/>
  <c r="F8" i="9"/>
  <c r="F20" i="9" s="1"/>
  <c r="E8" i="9"/>
  <c r="E20" i="9" s="1"/>
  <c r="D8" i="9"/>
  <c r="D20" i="9" s="1"/>
  <c r="C8" i="9"/>
  <c r="C20" i="9" s="1"/>
  <c r="B8" i="9"/>
  <c r="A8" i="9"/>
  <c r="H7" i="9"/>
  <c r="G7" i="9"/>
  <c r="F7" i="9"/>
  <c r="E7" i="9"/>
  <c r="C7" i="9"/>
  <c r="H6" i="9"/>
  <c r="G6" i="9"/>
  <c r="F6" i="9"/>
  <c r="E6" i="9"/>
  <c r="D6" i="9"/>
  <c r="C6" i="9"/>
  <c r="H5" i="9"/>
  <c r="G5" i="9"/>
  <c r="F5" i="9"/>
  <c r="E5" i="9"/>
  <c r="D5" i="9"/>
  <c r="C5" i="9"/>
  <c r="A2" i="9"/>
  <c r="H37" i="8"/>
  <c r="G37" i="8"/>
  <c r="F37" i="8"/>
  <c r="E37" i="8"/>
  <c r="D37" i="8"/>
  <c r="C37" i="8"/>
  <c r="B37" i="8"/>
  <c r="A37" i="8"/>
  <c r="H36" i="8"/>
  <c r="H38" i="8" s="1"/>
  <c r="G36" i="8"/>
  <c r="G38" i="8" s="1"/>
  <c r="F36" i="8"/>
  <c r="F38" i="8" s="1"/>
  <c r="E36" i="8"/>
  <c r="E38" i="8" s="1"/>
  <c r="D36" i="8"/>
  <c r="D38" i="8" s="1"/>
  <c r="C36" i="8"/>
  <c r="C38" i="8" s="1"/>
  <c r="B36" i="8"/>
  <c r="A36" i="8"/>
  <c r="H34" i="8"/>
  <c r="G34" i="8"/>
  <c r="F34" i="8"/>
  <c r="E34" i="8"/>
  <c r="D34" i="8"/>
  <c r="C34" i="8"/>
  <c r="B34" i="8"/>
  <c r="A34" i="8"/>
  <c r="H33" i="8"/>
  <c r="G33" i="8"/>
  <c r="F33" i="8"/>
  <c r="E33" i="8"/>
  <c r="D33" i="8"/>
  <c r="C33" i="8"/>
  <c r="B33" i="8"/>
  <c r="A33" i="8"/>
  <c r="H32" i="8"/>
  <c r="G32" i="8"/>
  <c r="F32" i="8"/>
  <c r="E32" i="8"/>
  <c r="D32" i="8"/>
  <c r="C32" i="8"/>
  <c r="B32" i="8"/>
  <c r="A32" i="8"/>
  <c r="H31" i="8"/>
  <c r="G31" i="8"/>
  <c r="F31" i="8"/>
  <c r="E31" i="8"/>
  <c r="D31" i="8"/>
  <c r="C31" i="8"/>
  <c r="B31" i="8"/>
  <c r="A31" i="8"/>
  <c r="H30" i="8"/>
  <c r="G30" i="8"/>
  <c r="F30" i="8"/>
  <c r="E30" i="8"/>
  <c r="D30" i="8"/>
  <c r="C30" i="8"/>
  <c r="B30" i="8"/>
  <c r="A30" i="8"/>
  <c r="H29" i="8"/>
  <c r="H35" i="8" s="1"/>
  <c r="G29" i="8"/>
  <c r="G35" i="8" s="1"/>
  <c r="F29" i="8"/>
  <c r="F35" i="8" s="1"/>
  <c r="E29" i="8"/>
  <c r="E35" i="8" s="1"/>
  <c r="D29" i="8"/>
  <c r="D35" i="8" s="1"/>
  <c r="C29" i="8"/>
  <c r="C35" i="8" s="1"/>
  <c r="B29" i="8"/>
  <c r="A29" i="8"/>
  <c r="H27" i="8"/>
  <c r="G27" i="8"/>
  <c r="F27" i="8"/>
  <c r="E27" i="8"/>
  <c r="D27" i="8"/>
  <c r="C27" i="8"/>
  <c r="B27" i="8"/>
  <c r="A27" i="8"/>
  <c r="H26" i="8"/>
  <c r="G26" i="8"/>
  <c r="F26" i="8"/>
  <c r="E26" i="8"/>
  <c r="D26" i="8"/>
  <c r="C26" i="8"/>
  <c r="B26" i="8"/>
  <c r="A26" i="8"/>
  <c r="H25" i="8"/>
  <c r="H28" i="8" s="1"/>
  <c r="G25" i="8"/>
  <c r="G28" i="8" s="1"/>
  <c r="F25" i="8"/>
  <c r="F28" i="8" s="1"/>
  <c r="E25" i="8"/>
  <c r="E28" i="8" s="1"/>
  <c r="D25" i="8"/>
  <c r="D28" i="8" s="1"/>
  <c r="C25" i="8"/>
  <c r="C28" i="8" s="1"/>
  <c r="B25" i="8"/>
  <c r="A25" i="8"/>
  <c r="H23" i="8"/>
  <c r="G23" i="8"/>
  <c r="F23" i="8"/>
  <c r="E23" i="8"/>
  <c r="D23" i="8"/>
  <c r="C23" i="8"/>
  <c r="B23" i="8"/>
  <c r="A23" i="8"/>
  <c r="H22" i="8"/>
  <c r="G22" i="8"/>
  <c r="F22" i="8"/>
  <c r="E22" i="8"/>
  <c r="D22" i="8"/>
  <c r="C22" i="8"/>
  <c r="B22" i="8"/>
  <c r="A22" i="8"/>
  <c r="H21" i="8"/>
  <c r="G21" i="8"/>
  <c r="F21" i="8"/>
  <c r="E21" i="8"/>
  <c r="D21" i="8"/>
  <c r="C21" i="8"/>
  <c r="B21" i="8"/>
  <c r="A21" i="8"/>
  <c r="H20" i="8"/>
  <c r="H24" i="8" s="1"/>
  <c r="G20" i="8"/>
  <c r="G24" i="8" s="1"/>
  <c r="F20" i="8"/>
  <c r="F24" i="8" s="1"/>
  <c r="E20" i="8"/>
  <c r="E24" i="8" s="1"/>
  <c r="D20" i="8"/>
  <c r="D24" i="8" s="1"/>
  <c r="C20" i="8"/>
  <c r="C24" i="8" s="1"/>
  <c r="B20" i="8"/>
  <c r="A20" i="8"/>
  <c r="H18" i="8"/>
  <c r="G18" i="8"/>
  <c r="F18" i="8"/>
  <c r="E18" i="8"/>
  <c r="D18" i="8"/>
  <c r="C18" i="8"/>
  <c r="B18" i="8"/>
  <c r="A18" i="8"/>
  <c r="H17" i="8"/>
  <c r="G17" i="8"/>
  <c r="F17" i="8"/>
  <c r="E17" i="8"/>
  <c r="D17" i="8"/>
  <c r="C17" i="8"/>
  <c r="B17" i="8"/>
  <c r="A17" i="8"/>
  <c r="H16" i="8"/>
  <c r="G16" i="8"/>
  <c r="F16" i="8"/>
  <c r="E16" i="8"/>
  <c r="D16" i="8"/>
  <c r="C16" i="8"/>
  <c r="B16" i="8"/>
  <c r="A16" i="8"/>
  <c r="H15" i="8"/>
  <c r="G15" i="8"/>
  <c r="F15" i="8"/>
  <c r="E15" i="8"/>
  <c r="D15" i="8"/>
  <c r="C15" i="8"/>
  <c r="B15" i="8"/>
  <c r="A15" i="8"/>
  <c r="H14" i="8"/>
  <c r="G14" i="8"/>
  <c r="F14" i="8"/>
  <c r="E14" i="8"/>
  <c r="D14" i="8"/>
  <c r="C14" i="8"/>
  <c r="B14" i="8"/>
  <c r="A14" i="8"/>
  <c r="H13" i="8"/>
  <c r="G13" i="8"/>
  <c r="F13" i="8"/>
  <c r="E13" i="8"/>
  <c r="D13" i="8"/>
  <c r="C13" i="8"/>
  <c r="B13" i="8"/>
  <c r="A13" i="8"/>
  <c r="H12" i="8"/>
  <c r="G12" i="8"/>
  <c r="F12" i="8"/>
  <c r="E12" i="8"/>
  <c r="D12" i="8"/>
  <c r="C12" i="8"/>
  <c r="B12" i="8"/>
  <c r="A12" i="8"/>
  <c r="H11" i="8"/>
  <c r="G11" i="8"/>
  <c r="F11" i="8"/>
  <c r="E11" i="8"/>
  <c r="D11" i="8"/>
  <c r="C11" i="8"/>
  <c r="B11" i="8"/>
  <c r="A11" i="8"/>
  <c r="H10" i="8"/>
  <c r="G10" i="8"/>
  <c r="F10" i="8"/>
  <c r="E10" i="8"/>
  <c r="D10" i="8"/>
  <c r="C10" i="8"/>
  <c r="B10" i="8"/>
  <c r="A10" i="8"/>
  <c r="H9" i="8"/>
  <c r="G9" i="8"/>
  <c r="F9" i="8"/>
  <c r="E9" i="8"/>
  <c r="D9" i="8"/>
  <c r="C9" i="8"/>
  <c r="B9" i="8"/>
  <c r="A9" i="8"/>
  <c r="H8" i="8"/>
  <c r="H19" i="8" s="1"/>
  <c r="G8" i="8"/>
  <c r="F8" i="8"/>
  <c r="F19" i="8" s="1"/>
  <c r="E8" i="8"/>
  <c r="E19" i="8" s="1"/>
  <c r="D8" i="8"/>
  <c r="D19" i="8" s="1"/>
  <c r="C8" i="8"/>
  <c r="C19" i="8" s="1"/>
  <c r="B8" i="8"/>
  <c r="A8" i="8"/>
  <c r="H7" i="8"/>
  <c r="G7" i="8"/>
  <c r="F7" i="8"/>
  <c r="E7" i="8"/>
  <c r="C7" i="8"/>
  <c r="H6" i="8"/>
  <c r="G6" i="8"/>
  <c r="F6" i="8"/>
  <c r="E6" i="8"/>
  <c r="D6" i="8"/>
  <c r="C6" i="8"/>
  <c r="H5" i="8"/>
  <c r="G5" i="8"/>
  <c r="F5" i="8"/>
  <c r="E5" i="8"/>
  <c r="D5" i="8"/>
  <c r="C5" i="8"/>
  <c r="A2" i="8"/>
  <c r="B50" i="7"/>
  <c r="H48" i="7"/>
  <c r="H49" i="7" s="1"/>
  <c r="G48" i="7"/>
  <c r="G49" i="7" s="1"/>
  <c r="F48" i="7"/>
  <c r="F49" i="7" s="1"/>
  <c r="E48" i="7"/>
  <c r="E49" i="7" s="1"/>
  <c r="D48" i="7"/>
  <c r="D49" i="7" s="1"/>
  <c r="C48" i="7"/>
  <c r="C49" i="7" s="1"/>
  <c r="B48" i="7"/>
  <c r="A48" i="7"/>
  <c r="H47" i="7"/>
  <c r="G47" i="7"/>
  <c r="F47" i="7"/>
  <c r="E47" i="7"/>
  <c r="D47" i="7"/>
  <c r="C47" i="7"/>
  <c r="B47" i="7"/>
  <c r="A47" i="7"/>
  <c r="H45" i="7"/>
  <c r="H46" i="7" s="1"/>
  <c r="G45" i="7"/>
  <c r="G46" i="7" s="1"/>
  <c r="F45" i="7"/>
  <c r="F46" i="7" s="1"/>
  <c r="E45" i="7"/>
  <c r="E46" i="7" s="1"/>
  <c r="D45" i="7"/>
  <c r="D46" i="7" s="1"/>
  <c r="C45" i="7"/>
  <c r="C46" i="7" s="1"/>
  <c r="B45" i="7"/>
  <c r="A45" i="7"/>
  <c r="H43" i="7"/>
  <c r="G43" i="7"/>
  <c r="F43" i="7"/>
  <c r="E43" i="7"/>
  <c r="D43" i="7"/>
  <c r="C43" i="7"/>
  <c r="B43" i="7"/>
  <c r="A43" i="7"/>
  <c r="H42" i="7"/>
  <c r="G42" i="7"/>
  <c r="F42" i="7"/>
  <c r="E42" i="7"/>
  <c r="D42" i="7"/>
  <c r="C42" i="7"/>
  <c r="B42" i="7"/>
  <c r="A42" i="7"/>
  <c r="H41" i="7"/>
  <c r="G41" i="7"/>
  <c r="F41" i="7"/>
  <c r="E41" i="7"/>
  <c r="D41" i="7"/>
  <c r="C41" i="7"/>
  <c r="B41" i="7"/>
  <c r="A41" i="7"/>
  <c r="H40" i="7"/>
  <c r="G40" i="7"/>
  <c r="F40" i="7"/>
  <c r="E40" i="7"/>
  <c r="D40" i="7"/>
  <c r="C40" i="7"/>
  <c r="B40" i="7"/>
  <c r="A40" i="7"/>
  <c r="H39" i="7"/>
  <c r="G39" i="7"/>
  <c r="F39" i="7"/>
  <c r="E39" i="7"/>
  <c r="D39" i="7"/>
  <c r="C39" i="7"/>
  <c r="B39" i="7"/>
  <c r="A39" i="7"/>
  <c r="H38" i="7"/>
  <c r="G38" i="7"/>
  <c r="F38" i="7"/>
  <c r="E38" i="7"/>
  <c r="D38" i="7"/>
  <c r="C38" i="7"/>
  <c r="B38" i="7"/>
  <c r="A38" i="7"/>
  <c r="H37" i="7"/>
  <c r="G37" i="7"/>
  <c r="F37" i="7"/>
  <c r="E37" i="7"/>
  <c r="D37" i="7"/>
  <c r="C37" i="7"/>
  <c r="B37" i="7"/>
  <c r="A37" i="7"/>
  <c r="H36" i="7"/>
  <c r="G36" i="7"/>
  <c r="F36" i="7"/>
  <c r="E36" i="7"/>
  <c r="D36" i="7"/>
  <c r="C36" i="7"/>
  <c r="B36" i="7"/>
  <c r="A36" i="7"/>
  <c r="H35" i="7"/>
  <c r="G35" i="7"/>
  <c r="F35" i="7"/>
  <c r="E35" i="7"/>
  <c r="D35" i="7"/>
  <c r="C35" i="7"/>
  <c r="B35" i="7"/>
  <c r="A35" i="7"/>
  <c r="H34" i="7"/>
  <c r="H44" i="7" s="1"/>
  <c r="G34" i="7"/>
  <c r="G44" i="7" s="1"/>
  <c r="F34" i="7"/>
  <c r="F44" i="7" s="1"/>
  <c r="E34" i="7"/>
  <c r="D34" i="7"/>
  <c r="D44" i="7" s="1"/>
  <c r="C34" i="7"/>
  <c r="C44" i="7" s="1"/>
  <c r="B34" i="7"/>
  <c r="A34" i="7"/>
  <c r="H32" i="7"/>
  <c r="G32" i="7"/>
  <c r="F32" i="7"/>
  <c r="E32" i="7"/>
  <c r="D32" i="7"/>
  <c r="C32" i="7"/>
  <c r="B32" i="7"/>
  <c r="A32" i="7"/>
  <c r="H31" i="7"/>
  <c r="G31" i="7"/>
  <c r="F31" i="7"/>
  <c r="E31" i="7"/>
  <c r="D31" i="7"/>
  <c r="C31" i="7"/>
  <c r="B31" i="7"/>
  <c r="A31" i="7"/>
  <c r="H30" i="7"/>
  <c r="G30" i="7"/>
  <c r="F30" i="7"/>
  <c r="E30" i="7"/>
  <c r="D30" i="7"/>
  <c r="C30" i="7"/>
  <c r="B30" i="7"/>
  <c r="A30" i="7"/>
  <c r="H29" i="7"/>
  <c r="H33" i="7" s="1"/>
  <c r="G29" i="7"/>
  <c r="G33" i="7" s="1"/>
  <c r="F29" i="7"/>
  <c r="F33" i="7" s="1"/>
  <c r="E29" i="7"/>
  <c r="E33" i="7" s="1"/>
  <c r="D29" i="7"/>
  <c r="D33" i="7" s="1"/>
  <c r="C29" i="7"/>
  <c r="C33" i="7" s="1"/>
  <c r="B29" i="7"/>
  <c r="A29" i="7"/>
  <c r="H27" i="7"/>
  <c r="G27" i="7"/>
  <c r="F27" i="7"/>
  <c r="E27" i="7"/>
  <c r="D27" i="7"/>
  <c r="C27" i="7"/>
  <c r="B27" i="7"/>
  <c r="A27" i="7"/>
  <c r="H26" i="7"/>
  <c r="G26" i="7"/>
  <c r="F26" i="7"/>
  <c r="E26" i="7"/>
  <c r="D26" i="7"/>
  <c r="C26" i="7"/>
  <c r="B26" i="7"/>
  <c r="A26" i="7"/>
  <c r="H25" i="7"/>
  <c r="G25" i="7"/>
  <c r="F25" i="7"/>
  <c r="E25" i="7"/>
  <c r="D25" i="7"/>
  <c r="C25" i="7"/>
  <c r="B25" i="7"/>
  <c r="A25" i="7"/>
  <c r="H24" i="7"/>
  <c r="G24" i="7"/>
  <c r="F24" i="7"/>
  <c r="E24" i="7"/>
  <c r="D24" i="7"/>
  <c r="C24" i="7"/>
  <c r="B24" i="7"/>
  <c r="A24" i="7"/>
  <c r="H23" i="7"/>
  <c r="G23" i="7"/>
  <c r="F23" i="7"/>
  <c r="E23" i="7"/>
  <c r="D23" i="7"/>
  <c r="C23" i="7"/>
  <c r="B23" i="7"/>
  <c r="A23" i="7"/>
  <c r="H22" i="7"/>
  <c r="G22" i="7"/>
  <c r="F22" i="7"/>
  <c r="E22" i="7"/>
  <c r="D22" i="7"/>
  <c r="C22" i="7"/>
  <c r="B22" i="7"/>
  <c r="A22" i="7"/>
  <c r="H21" i="7"/>
  <c r="G21" i="7"/>
  <c r="F21" i="7"/>
  <c r="E21" i="7"/>
  <c r="D21" i="7"/>
  <c r="C21" i="7"/>
  <c r="B21" i="7"/>
  <c r="A21" i="7"/>
  <c r="H20" i="7"/>
  <c r="H28" i="7" s="1"/>
  <c r="G20" i="7"/>
  <c r="G28" i="7" s="1"/>
  <c r="F20" i="7"/>
  <c r="F28" i="7" s="1"/>
  <c r="E20" i="7"/>
  <c r="E28" i="7" s="1"/>
  <c r="D20" i="7"/>
  <c r="D28" i="7" s="1"/>
  <c r="C20" i="7"/>
  <c r="C28" i="7" s="1"/>
  <c r="B20" i="7"/>
  <c r="A20" i="7"/>
  <c r="H18" i="7"/>
  <c r="G18" i="7"/>
  <c r="F18" i="7"/>
  <c r="E18" i="7"/>
  <c r="D18" i="7"/>
  <c r="C18" i="7"/>
  <c r="B18" i="7"/>
  <c r="A18" i="7"/>
  <c r="H17" i="7"/>
  <c r="G17" i="7"/>
  <c r="F17" i="7"/>
  <c r="E17" i="7"/>
  <c r="D17" i="7"/>
  <c r="C17" i="7"/>
  <c r="B17" i="7"/>
  <c r="A17" i="7"/>
  <c r="H16" i="7"/>
  <c r="G16" i="7"/>
  <c r="F16" i="7"/>
  <c r="E16" i="7"/>
  <c r="D16" i="7"/>
  <c r="C16" i="7"/>
  <c r="B16" i="7"/>
  <c r="A16" i="7"/>
  <c r="H15" i="7"/>
  <c r="G15" i="7"/>
  <c r="F15" i="7"/>
  <c r="E15" i="7"/>
  <c r="D15" i="7"/>
  <c r="C15" i="7"/>
  <c r="B15" i="7"/>
  <c r="A15" i="7"/>
  <c r="H14" i="7"/>
  <c r="G14" i="7"/>
  <c r="F14" i="7"/>
  <c r="E14" i="7"/>
  <c r="D14" i="7"/>
  <c r="C14" i="7"/>
  <c r="B14" i="7"/>
  <c r="A14" i="7"/>
  <c r="H13" i="7"/>
  <c r="G13" i="7"/>
  <c r="F13" i="7"/>
  <c r="E13" i="7"/>
  <c r="D13" i="7"/>
  <c r="C13" i="7"/>
  <c r="A13" i="7"/>
  <c r="H12" i="7"/>
  <c r="G12" i="7"/>
  <c r="F12" i="7"/>
  <c r="E12" i="7"/>
  <c r="D12" i="7"/>
  <c r="C12" i="7"/>
  <c r="B12" i="7"/>
  <c r="A12" i="7"/>
  <c r="H11" i="7"/>
  <c r="G11" i="7"/>
  <c r="F11" i="7"/>
  <c r="E11" i="7"/>
  <c r="D11" i="7"/>
  <c r="C11" i="7"/>
  <c r="B11" i="7"/>
  <c r="A11" i="7"/>
  <c r="H10" i="7"/>
  <c r="G10" i="7"/>
  <c r="F10" i="7"/>
  <c r="E10" i="7"/>
  <c r="D10" i="7"/>
  <c r="C10" i="7"/>
  <c r="B10" i="7"/>
  <c r="A10" i="7"/>
  <c r="H9" i="7"/>
  <c r="G9" i="7"/>
  <c r="F9" i="7"/>
  <c r="E9" i="7"/>
  <c r="D9" i="7"/>
  <c r="C9" i="7"/>
  <c r="B9" i="7"/>
  <c r="A9" i="7"/>
  <c r="H8" i="7"/>
  <c r="G8" i="7"/>
  <c r="F8" i="7"/>
  <c r="E8" i="7"/>
  <c r="D8" i="7"/>
  <c r="C8" i="7"/>
  <c r="C19" i="7" s="1"/>
  <c r="B8" i="7"/>
  <c r="A8" i="7"/>
  <c r="H7" i="7"/>
  <c r="G7" i="7"/>
  <c r="F7" i="7"/>
  <c r="E7" i="7"/>
  <c r="C7" i="7"/>
  <c r="H6" i="7"/>
  <c r="G6" i="7"/>
  <c r="F6" i="7"/>
  <c r="E6" i="7"/>
  <c r="D6" i="7"/>
  <c r="C6" i="7"/>
  <c r="H5" i="7"/>
  <c r="G5" i="7"/>
  <c r="F5" i="7"/>
  <c r="E5" i="7"/>
  <c r="D5" i="7"/>
  <c r="C5" i="7"/>
  <c r="A2" i="7"/>
  <c r="H43" i="6"/>
  <c r="G43" i="6"/>
  <c r="F43" i="6"/>
  <c r="E43" i="6"/>
  <c r="D43" i="6"/>
  <c r="C43" i="6"/>
  <c r="B43" i="6"/>
  <c r="A43" i="6"/>
  <c r="H42" i="6"/>
  <c r="H44" i="6" s="1"/>
  <c r="G42" i="6"/>
  <c r="G44" i="6" s="1"/>
  <c r="F42" i="6"/>
  <c r="F44" i="6" s="1"/>
  <c r="E42" i="6"/>
  <c r="E44" i="6" s="1"/>
  <c r="D42" i="6"/>
  <c r="D44" i="6" s="1"/>
  <c r="C42" i="6"/>
  <c r="C44" i="6" s="1"/>
  <c r="B42" i="6"/>
  <c r="A42" i="6"/>
  <c r="H40" i="6"/>
  <c r="G40" i="6"/>
  <c r="F40" i="6"/>
  <c r="E40" i="6"/>
  <c r="D40" i="6"/>
  <c r="C40" i="6"/>
  <c r="B40" i="6"/>
  <c r="A40" i="6"/>
  <c r="H39" i="6"/>
  <c r="G39" i="6"/>
  <c r="F39" i="6"/>
  <c r="E39" i="6"/>
  <c r="D39" i="6"/>
  <c r="C39" i="6"/>
  <c r="B39" i="6"/>
  <c r="A39" i="6"/>
  <c r="H38" i="6"/>
  <c r="G38" i="6"/>
  <c r="F38" i="6"/>
  <c r="E38" i="6"/>
  <c r="D38" i="6"/>
  <c r="C38" i="6"/>
  <c r="B38" i="6"/>
  <c r="A38" i="6"/>
  <c r="H37" i="6"/>
  <c r="G37" i="6"/>
  <c r="F37" i="6"/>
  <c r="E37" i="6"/>
  <c r="D37" i="6"/>
  <c r="C37" i="6"/>
  <c r="B37" i="6"/>
  <c r="A37" i="6"/>
  <c r="H36" i="6"/>
  <c r="G36" i="6"/>
  <c r="F36" i="6"/>
  <c r="E36" i="6"/>
  <c r="D36" i="6"/>
  <c r="C36" i="6"/>
  <c r="B36" i="6"/>
  <c r="A36" i="6"/>
  <c r="H35" i="6"/>
  <c r="G35" i="6"/>
  <c r="F35" i="6"/>
  <c r="E35" i="6"/>
  <c r="D35" i="6"/>
  <c r="C35" i="6"/>
  <c r="B35" i="6"/>
  <c r="A35" i="6"/>
  <c r="H34" i="6"/>
  <c r="G34" i="6"/>
  <c r="F34" i="6"/>
  <c r="E34" i="6"/>
  <c r="D34" i="6"/>
  <c r="C34" i="6"/>
  <c r="B34" i="6"/>
  <c r="A34" i="6"/>
  <c r="H33" i="6"/>
  <c r="G33" i="6"/>
  <c r="F33" i="6"/>
  <c r="E33" i="6"/>
  <c r="D33" i="6"/>
  <c r="C33" i="6"/>
  <c r="B33" i="6"/>
  <c r="A33" i="6"/>
  <c r="H32" i="6"/>
  <c r="G32" i="6"/>
  <c r="F32" i="6"/>
  <c r="E32" i="6"/>
  <c r="D32" i="6"/>
  <c r="C32" i="6"/>
  <c r="B32" i="6"/>
  <c r="A32" i="6"/>
  <c r="H31" i="6"/>
  <c r="H41" i="6" s="1"/>
  <c r="G31" i="6"/>
  <c r="G41" i="6" s="1"/>
  <c r="F31" i="6"/>
  <c r="F41" i="6" s="1"/>
  <c r="E31" i="6"/>
  <c r="E41" i="6" s="1"/>
  <c r="D31" i="6"/>
  <c r="D41" i="6" s="1"/>
  <c r="C31" i="6"/>
  <c r="C41" i="6" s="1"/>
  <c r="B31" i="6"/>
  <c r="A31" i="6"/>
  <c r="H29" i="6"/>
  <c r="G29" i="6"/>
  <c r="F29" i="6"/>
  <c r="E29" i="6"/>
  <c r="D29" i="6"/>
  <c r="C29" i="6"/>
  <c r="B29" i="6"/>
  <c r="A29" i="6"/>
  <c r="H28" i="6"/>
  <c r="G28" i="6"/>
  <c r="F28" i="6"/>
  <c r="E28" i="6"/>
  <c r="D28" i="6"/>
  <c r="C28" i="6"/>
  <c r="B28" i="6"/>
  <c r="A28" i="6"/>
  <c r="H27" i="6"/>
  <c r="G27" i="6"/>
  <c r="F27" i="6"/>
  <c r="E27" i="6"/>
  <c r="D27" i="6"/>
  <c r="C27" i="6"/>
  <c r="B27" i="6"/>
  <c r="A27" i="6"/>
  <c r="H26" i="6"/>
  <c r="H30" i="6" s="1"/>
  <c r="G26" i="6"/>
  <c r="G30" i="6" s="1"/>
  <c r="F26" i="6"/>
  <c r="F30" i="6" s="1"/>
  <c r="E26" i="6"/>
  <c r="E30" i="6" s="1"/>
  <c r="D26" i="6"/>
  <c r="D30" i="6" s="1"/>
  <c r="C26" i="6"/>
  <c r="C30" i="6" s="1"/>
  <c r="B26" i="6"/>
  <c r="A26" i="6"/>
  <c r="H24" i="6"/>
  <c r="G24" i="6"/>
  <c r="F24" i="6"/>
  <c r="E24" i="6"/>
  <c r="D24" i="6"/>
  <c r="C24" i="6"/>
  <c r="B24" i="6"/>
  <c r="A24" i="6"/>
  <c r="H23" i="6"/>
  <c r="G23" i="6"/>
  <c r="F23" i="6"/>
  <c r="E23" i="6"/>
  <c r="D23" i="6"/>
  <c r="C23" i="6"/>
  <c r="B23" i="6"/>
  <c r="A23" i="6"/>
  <c r="H22" i="6"/>
  <c r="G22" i="6"/>
  <c r="F22" i="6"/>
  <c r="E22" i="6"/>
  <c r="D22" i="6"/>
  <c r="C22" i="6"/>
  <c r="B22" i="6"/>
  <c r="A22" i="6"/>
  <c r="H21" i="6"/>
  <c r="H25" i="6" s="1"/>
  <c r="G21" i="6"/>
  <c r="G25" i="6" s="1"/>
  <c r="F21" i="6"/>
  <c r="F25" i="6" s="1"/>
  <c r="E21" i="6"/>
  <c r="E25" i="6" s="1"/>
  <c r="D21" i="6"/>
  <c r="D25" i="6" s="1"/>
  <c r="C21" i="6"/>
  <c r="C25" i="6" s="1"/>
  <c r="B21" i="6"/>
  <c r="A21" i="6"/>
  <c r="H19" i="6"/>
  <c r="G19" i="6"/>
  <c r="F19" i="6"/>
  <c r="E19" i="6"/>
  <c r="D19" i="6"/>
  <c r="C19" i="6"/>
  <c r="B19" i="6"/>
  <c r="A19" i="6"/>
  <c r="H18" i="6"/>
  <c r="G18" i="6"/>
  <c r="F18" i="6"/>
  <c r="E18" i="6"/>
  <c r="D18" i="6"/>
  <c r="C18" i="6"/>
  <c r="B18" i="6"/>
  <c r="A18" i="6"/>
  <c r="H17" i="6"/>
  <c r="G17" i="6"/>
  <c r="F17" i="6"/>
  <c r="E17" i="6"/>
  <c r="D17" i="6"/>
  <c r="C17" i="6"/>
  <c r="B17" i="6"/>
  <c r="A17" i="6"/>
  <c r="H16" i="6"/>
  <c r="G16" i="6"/>
  <c r="F16" i="6"/>
  <c r="E16" i="6"/>
  <c r="D16" i="6"/>
  <c r="C16" i="6"/>
  <c r="B16" i="6"/>
  <c r="A16" i="6"/>
  <c r="H15" i="6"/>
  <c r="G15" i="6"/>
  <c r="F15" i="6"/>
  <c r="E15" i="6"/>
  <c r="D15" i="6"/>
  <c r="C15" i="6"/>
  <c r="B15" i="6"/>
  <c r="A15" i="6"/>
  <c r="H14" i="6"/>
  <c r="G14" i="6"/>
  <c r="F14" i="6"/>
  <c r="E14" i="6"/>
  <c r="D14" i="6"/>
  <c r="C14" i="6"/>
  <c r="B14" i="6"/>
  <c r="A14" i="6"/>
  <c r="H13" i="6"/>
  <c r="G13" i="6"/>
  <c r="F13" i="6"/>
  <c r="E13" i="6"/>
  <c r="D13" i="6"/>
  <c r="C13" i="6"/>
  <c r="B13" i="6"/>
  <c r="A13" i="6"/>
  <c r="H12" i="6"/>
  <c r="G12" i="6"/>
  <c r="F12" i="6"/>
  <c r="E12" i="6"/>
  <c r="D12" i="6"/>
  <c r="C12" i="6"/>
  <c r="B12" i="6"/>
  <c r="A12" i="6"/>
  <c r="H11" i="6"/>
  <c r="G11" i="6"/>
  <c r="F11" i="6"/>
  <c r="E11" i="6"/>
  <c r="D11" i="6"/>
  <c r="C11" i="6"/>
  <c r="B11" i="6"/>
  <c r="A11" i="6"/>
  <c r="H10" i="6"/>
  <c r="G10" i="6"/>
  <c r="F10" i="6"/>
  <c r="E10" i="6"/>
  <c r="D10" i="6"/>
  <c r="C10" i="6"/>
  <c r="B10" i="6"/>
  <c r="A10" i="6"/>
  <c r="H9" i="6"/>
  <c r="G9" i="6"/>
  <c r="F9" i="6"/>
  <c r="E9" i="6"/>
  <c r="D9" i="6"/>
  <c r="C9" i="6"/>
  <c r="B9" i="6"/>
  <c r="A9" i="6"/>
  <c r="H8" i="6"/>
  <c r="G8" i="6"/>
  <c r="G20" i="6" s="1"/>
  <c r="F8" i="6"/>
  <c r="F20" i="6" s="1"/>
  <c r="E8" i="6"/>
  <c r="E20" i="6" s="1"/>
  <c r="D8" i="6"/>
  <c r="D20" i="6" s="1"/>
  <c r="C8" i="6"/>
  <c r="C20" i="6" s="1"/>
  <c r="B8" i="6"/>
  <c r="A8" i="6"/>
  <c r="H7" i="6"/>
  <c r="G7" i="6"/>
  <c r="F7" i="6"/>
  <c r="E7" i="6"/>
  <c r="C7" i="6"/>
  <c r="H6" i="6"/>
  <c r="G6" i="6"/>
  <c r="F6" i="6"/>
  <c r="E6" i="6"/>
  <c r="D6" i="6"/>
  <c r="C6" i="6"/>
  <c r="H5" i="6"/>
  <c r="G5" i="6"/>
  <c r="F5" i="6"/>
  <c r="E5" i="6"/>
  <c r="D5" i="6"/>
  <c r="C5" i="6"/>
  <c r="A2" i="6"/>
  <c r="H51" i="5"/>
  <c r="G51" i="5"/>
  <c r="F51" i="5"/>
  <c r="E51" i="5"/>
  <c r="D51" i="5"/>
  <c r="C51" i="5"/>
  <c r="B51" i="5"/>
  <c r="A51" i="5"/>
  <c r="H50" i="5"/>
  <c r="G50" i="5"/>
  <c r="F50" i="5"/>
  <c r="E50" i="5"/>
  <c r="D50" i="5"/>
  <c r="C50" i="5"/>
  <c r="B50" i="5"/>
  <c r="A50" i="5"/>
  <c r="H49" i="5"/>
  <c r="G49" i="5"/>
  <c r="F49" i="5"/>
  <c r="E49" i="5"/>
  <c r="D49" i="5"/>
  <c r="C49" i="5"/>
  <c r="B49" i="5"/>
  <c r="A49" i="5"/>
  <c r="H48" i="5"/>
  <c r="G48" i="5"/>
  <c r="F48" i="5"/>
  <c r="E48" i="5"/>
  <c r="D48" i="5"/>
  <c r="C48" i="5"/>
  <c r="B48" i="5"/>
  <c r="A48" i="5"/>
  <c r="H47" i="5"/>
  <c r="H52" i="5" s="1"/>
  <c r="G47" i="5"/>
  <c r="G52" i="5" s="1"/>
  <c r="F47" i="5"/>
  <c r="F52" i="5" s="1"/>
  <c r="E47" i="5"/>
  <c r="E52" i="5" s="1"/>
  <c r="D47" i="5"/>
  <c r="D52" i="5" s="1"/>
  <c r="C47" i="5"/>
  <c r="C52" i="5" s="1"/>
  <c r="B47" i="5"/>
  <c r="A47" i="5"/>
  <c r="H45" i="5"/>
  <c r="H46" i="5" s="1"/>
  <c r="G45" i="5"/>
  <c r="G46" i="5" s="1"/>
  <c r="F45" i="5"/>
  <c r="F46" i="5" s="1"/>
  <c r="E45" i="5"/>
  <c r="E46" i="5" s="1"/>
  <c r="D45" i="5"/>
  <c r="D46" i="5" s="1"/>
  <c r="C45" i="5"/>
  <c r="C46" i="5" s="1"/>
  <c r="B45" i="5"/>
  <c r="A45" i="5"/>
  <c r="H43" i="5"/>
  <c r="G43" i="5"/>
  <c r="F43" i="5"/>
  <c r="E43" i="5"/>
  <c r="D43" i="5"/>
  <c r="C43" i="5"/>
  <c r="B43" i="5"/>
  <c r="A43" i="5"/>
  <c r="H42" i="5"/>
  <c r="G42" i="5"/>
  <c r="F42" i="5"/>
  <c r="E42" i="5"/>
  <c r="D42" i="5"/>
  <c r="C42" i="5"/>
  <c r="B42" i="5"/>
  <c r="A42" i="5"/>
  <c r="H41" i="5"/>
  <c r="G41" i="5"/>
  <c r="F41" i="5"/>
  <c r="E41" i="5"/>
  <c r="D41" i="5"/>
  <c r="C41" i="5"/>
  <c r="B41" i="5"/>
  <c r="A41" i="5"/>
  <c r="H40" i="5"/>
  <c r="G40" i="5"/>
  <c r="F40" i="5"/>
  <c r="E40" i="5"/>
  <c r="D40" i="5"/>
  <c r="C40" i="5"/>
  <c r="B40" i="5"/>
  <c r="A40" i="5"/>
  <c r="H39" i="5"/>
  <c r="G39" i="5"/>
  <c r="F39" i="5"/>
  <c r="E39" i="5"/>
  <c r="D39" i="5"/>
  <c r="C39" i="5"/>
  <c r="B39" i="5"/>
  <c r="A39" i="5"/>
  <c r="H38" i="5"/>
  <c r="G38" i="5"/>
  <c r="F38" i="5"/>
  <c r="E38" i="5"/>
  <c r="D38" i="5"/>
  <c r="C38" i="5"/>
  <c r="B38" i="5"/>
  <c r="A38" i="5"/>
  <c r="H37" i="5"/>
  <c r="G37" i="5"/>
  <c r="F37" i="5"/>
  <c r="E37" i="5"/>
  <c r="D37" i="5"/>
  <c r="C37" i="5"/>
  <c r="B37" i="5"/>
  <c r="A37" i="5"/>
  <c r="H36" i="5"/>
  <c r="G36" i="5"/>
  <c r="F36" i="5"/>
  <c r="E36" i="5"/>
  <c r="D36" i="5"/>
  <c r="C36" i="5"/>
  <c r="B36" i="5"/>
  <c r="A36" i="5"/>
  <c r="H35" i="5"/>
  <c r="H44" i="5" s="1"/>
  <c r="G35" i="5"/>
  <c r="G44" i="5" s="1"/>
  <c r="F35" i="5"/>
  <c r="F44" i="5" s="1"/>
  <c r="E35" i="5"/>
  <c r="E44" i="5" s="1"/>
  <c r="D35" i="5"/>
  <c r="D44" i="5" s="1"/>
  <c r="C35" i="5"/>
  <c r="C44" i="5" s="1"/>
  <c r="B35" i="5"/>
  <c r="A35" i="5"/>
  <c r="H33" i="5"/>
  <c r="G33" i="5"/>
  <c r="F33" i="5"/>
  <c r="E33" i="5"/>
  <c r="D33" i="5"/>
  <c r="C33" i="5"/>
  <c r="B33" i="5"/>
  <c r="A33" i="5"/>
  <c r="H32" i="5"/>
  <c r="G32" i="5"/>
  <c r="F32" i="5"/>
  <c r="E32" i="5"/>
  <c r="D32" i="5"/>
  <c r="C32" i="5"/>
  <c r="B32" i="5"/>
  <c r="A32" i="5"/>
  <c r="H31" i="5"/>
  <c r="G31" i="5"/>
  <c r="F31" i="5"/>
  <c r="E31" i="5"/>
  <c r="D31" i="5"/>
  <c r="C31" i="5"/>
  <c r="B31" i="5"/>
  <c r="A31" i="5"/>
  <c r="H30" i="5"/>
  <c r="G30" i="5"/>
  <c r="F30" i="5"/>
  <c r="E30" i="5"/>
  <c r="D30" i="5"/>
  <c r="C30" i="5"/>
  <c r="B30" i="5"/>
  <c r="A30" i="5"/>
  <c r="H29" i="5"/>
  <c r="G29" i="5"/>
  <c r="F29" i="5"/>
  <c r="E29" i="5"/>
  <c r="D29" i="5"/>
  <c r="C29" i="5"/>
  <c r="B29" i="5"/>
  <c r="A29" i="5"/>
  <c r="H28" i="5"/>
  <c r="H34" i="5" s="1"/>
  <c r="G28" i="5"/>
  <c r="G34" i="5" s="1"/>
  <c r="F28" i="5"/>
  <c r="F34" i="5" s="1"/>
  <c r="E28" i="5"/>
  <c r="E34" i="5" s="1"/>
  <c r="D28" i="5"/>
  <c r="D34" i="5" s="1"/>
  <c r="C28" i="5"/>
  <c r="C34" i="5" s="1"/>
  <c r="B28" i="5"/>
  <c r="A28" i="5"/>
  <c r="H26" i="5"/>
  <c r="G26" i="5"/>
  <c r="F26" i="5"/>
  <c r="E26" i="5"/>
  <c r="D26" i="5"/>
  <c r="C26" i="5"/>
  <c r="B26" i="5"/>
  <c r="A26" i="5"/>
  <c r="H25" i="5"/>
  <c r="G25" i="5"/>
  <c r="F25" i="5"/>
  <c r="E25" i="5"/>
  <c r="D25" i="5"/>
  <c r="C25" i="5"/>
  <c r="B25" i="5"/>
  <c r="A25" i="5"/>
  <c r="H24" i="5"/>
  <c r="G24" i="5"/>
  <c r="F24" i="5"/>
  <c r="E24" i="5"/>
  <c r="D24" i="5"/>
  <c r="C24" i="5"/>
  <c r="B24" i="5"/>
  <c r="A24" i="5"/>
  <c r="H23" i="5"/>
  <c r="G23" i="5"/>
  <c r="F23" i="5"/>
  <c r="E23" i="5"/>
  <c r="D23" i="5"/>
  <c r="C23" i="5"/>
  <c r="B23" i="5"/>
  <c r="A23" i="5"/>
  <c r="H22" i="5"/>
  <c r="G22" i="5"/>
  <c r="F22" i="5"/>
  <c r="E22" i="5"/>
  <c r="D22" i="5"/>
  <c r="C22" i="5"/>
  <c r="B22" i="5"/>
  <c r="A22" i="5"/>
  <c r="H21" i="5"/>
  <c r="G21" i="5"/>
  <c r="F21" i="5"/>
  <c r="E21" i="5"/>
  <c r="D21" i="5"/>
  <c r="C21" i="5"/>
  <c r="B21" i="5"/>
  <c r="A21" i="5"/>
  <c r="H20" i="5"/>
  <c r="H27" i="5" s="1"/>
  <c r="G20" i="5"/>
  <c r="G27" i="5" s="1"/>
  <c r="F20" i="5"/>
  <c r="F27" i="5" s="1"/>
  <c r="E20" i="5"/>
  <c r="E27" i="5" s="1"/>
  <c r="D20" i="5"/>
  <c r="D27" i="5" s="1"/>
  <c r="C20" i="5"/>
  <c r="C27" i="5" s="1"/>
  <c r="B20" i="5"/>
  <c r="A20" i="5"/>
  <c r="H18" i="5"/>
  <c r="G18" i="5"/>
  <c r="F18" i="5"/>
  <c r="E18" i="5"/>
  <c r="D18" i="5"/>
  <c r="C18" i="5"/>
  <c r="B18" i="5"/>
  <c r="A18" i="5"/>
  <c r="H17" i="5"/>
  <c r="G17" i="5"/>
  <c r="F17" i="5"/>
  <c r="E17" i="5"/>
  <c r="D17" i="5"/>
  <c r="C17" i="5"/>
  <c r="B17" i="5"/>
  <c r="A17" i="5"/>
  <c r="H16" i="5"/>
  <c r="G16" i="5"/>
  <c r="F16" i="5"/>
  <c r="E16" i="5"/>
  <c r="D16" i="5"/>
  <c r="C16" i="5"/>
  <c r="B16" i="5"/>
  <c r="A16" i="5"/>
  <c r="H15" i="5"/>
  <c r="G15" i="5"/>
  <c r="F15" i="5"/>
  <c r="E15" i="5"/>
  <c r="D15" i="5"/>
  <c r="C15" i="5"/>
  <c r="B15" i="5"/>
  <c r="A15" i="5"/>
  <c r="H14" i="5"/>
  <c r="G14" i="5"/>
  <c r="F14" i="5"/>
  <c r="E14" i="5"/>
  <c r="D14" i="5"/>
  <c r="C14" i="5"/>
  <c r="B14" i="5"/>
  <c r="A14" i="5"/>
  <c r="H13" i="5"/>
  <c r="G13" i="5"/>
  <c r="F13" i="5"/>
  <c r="E13" i="5"/>
  <c r="D13" i="5"/>
  <c r="C13" i="5"/>
  <c r="B13" i="5"/>
  <c r="A13" i="5"/>
  <c r="H12" i="5"/>
  <c r="G12" i="5"/>
  <c r="F12" i="5"/>
  <c r="E12" i="5"/>
  <c r="D12" i="5"/>
  <c r="C12" i="5"/>
  <c r="B12" i="5"/>
  <c r="A12" i="5"/>
  <c r="H11" i="5"/>
  <c r="G11" i="5"/>
  <c r="F11" i="5"/>
  <c r="E11" i="5"/>
  <c r="D11" i="5"/>
  <c r="C11" i="5"/>
  <c r="B11" i="5"/>
  <c r="A11" i="5"/>
  <c r="H10" i="5"/>
  <c r="G10" i="5"/>
  <c r="F10" i="5"/>
  <c r="E10" i="5"/>
  <c r="D10" i="5"/>
  <c r="C10" i="5"/>
  <c r="B10" i="5"/>
  <c r="A10" i="5"/>
  <c r="H9" i="5"/>
  <c r="G9" i="5"/>
  <c r="F9" i="5"/>
  <c r="E9" i="5"/>
  <c r="D9" i="5"/>
  <c r="C9" i="5"/>
  <c r="B9" i="5"/>
  <c r="A9" i="5"/>
  <c r="H8" i="5"/>
  <c r="G8" i="5"/>
  <c r="F8" i="5"/>
  <c r="E8" i="5"/>
  <c r="D8" i="5"/>
  <c r="C8" i="5"/>
  <c r="C19" i="5" s="1"/>
  <c r="B8" i="5"/>
  <c r="A8" i="5"/>
  <c r="H7" i="5"/>
  <c r="G7" i="5"/>
  <c r="F7" i="5"/>
  <c r="E7" i="5"/>
  <c r="C7" i="5"/>
  <c r="H6" i="5"/>
  <c r="G6" i="5"/>
  <c r="F6" i="5"/>
  <c r="E6" i="5"/>
  <c r="D6" i="5"/>
  <c r="C6" i="5"/>
  <c r="H5" i="5"/>
  <c r="G5" i="5"/>
  <c r="F5" i="5"/>
  <c r="E5" i="5"/>
  <c r="D5" i="5"/>
  <c r="C5" i="5"/>
  <c r="A2" i="5"/>
  <c r="H45" i="4"/>
  <c r="H46" i="4" s="1"/>
  <c r="G45" i="4"/>
  <c r="G46" i="4" s="1"/>
  <c r="F45" i="4"/>
  <c r="F46" i="4" s="1"/>
  <c r="E45" i="4"/>
  <c r="E46" i="4" s="1"/>
  <c r="D45" i="4"/>
  <c r="D46" i="4" s="1"/>
  <c r="C45" i="4"/>
  <c r="C46" i="4" s="1"/>
  <c r="B45" i="4"/>
  <c r="A45" i="4"/>
  <c r="H43" i="4"/>
  <c r="H44" i="4" s="1"/>
  <c r="G43" i="4"/>
  <c r="G44" i="4" s="1"/>
  <c r="F43" i="4"/>
  <c r="F44" i="4" s="1"/>
  <c r="E43" i="4"/>
  <c r="E44" i="4" s="1"/>
  <c r="D43" i="4"/>
  <c r="D44" i="4" s="1"/>
  <c r="C43" i="4"/>
  <c r="C44" i="4" s="1"/>
  <c r="B43" i="4"/>
  <c r="A43" i="4"/>
  <c r="G42" i="4"/>
  <c r="H41" i="4"/>
  <c r="G41" i="4"/>
  <c r="F41" i="4"/>
  <c r="E41" i="4"/>
  <c r="D41" i="4"/>
  <c r="C41" i="4"/>
  <c r="B41" i="4"/>
  <c r="A41" i="4"/>
  <c r="H40" i="4"/>
  <c r="G40" i="4"/>
  <c r="F40" i="4"/>
  <c r="E40" i="4"/>
  <c r="D40" i="4"/>
  <c r="C40" i="4"/>
  <c r="B40" i="4"/>
  <c r="A40" i="4"/>
  <c r="H39" i="4"/>
  <c r="G39" i="4"/>
  <c r="F39" i="4"/>
  <c r="E39" i="4"/>
  <c r="D39" i="4"/>
  <c r="C39" i="4"/>
  <c r="B39" i="4"/>
  <c r="A39" i="4"/>
  <c r="H38" i="4"/>
  <c r="G38" i="4"/>
  <c r="F38" i="4"/>
  <c r="E38" i="4"/>
  <c r="D38" i="4"/>
  <c r="C38" i="4"/>
  <c r="B38" i="4"/>
  <c r="A38" i="4"/>
  <c r="H37" i="4"/>
  <c r="G37" i="4"/>
  <c r="F37" i="4"/>
  <c r="E37" i="4"/>
  <c r="D37" i="4"/>
  <c r="C37" i="4"/>
  <c r="B37" i="4"/>
  <c r="A37" i="4"/>
  <c r="H36" i="4"/>
  <c r="G36" i="4"/>
  <c r="F36" i="4"/>
  <c r="E36" i="4"/>
  <c r="D36" i="4"/>
  <c r="C36" i="4"/>
  <c r="B36" i="4"/>
  <c r="A36" i="4"/>
  <c r="H35" i="4"/>
  <c r="G35" i="4"/>
  <c r="F35" i="4"/>
  <c r="E35" i="4"/>
  <c r="D35" i="4"/>
  <c r="C35" i="4"/>
  <c r="B35" i="4"/>
  <c r="A35" i="4"/>
  <c r="H34" i="4"/>
  <c r="G34" i="4"/>
  <c r="F34" i="4"/>
  <c r="E34" i="4"/>
  <c r="D34" i="4"/>
  <c r="C34" i="4"/>
  <c r="B34" i="4"/>
  <c r="A34" i="4"/>
  <c r="H33" i="4"/>
  <c r="H42" i="4" s="1"/>
  <c r="G33" i="4"/>
  <c r="F33" i="4"/>
  <c r="F42" i="4" s="1"/>
  <c r="E33" i="4"/>
  <c r="E42" i="4" s="1"/>
  <c r="D33" i="4"/>
  <c r="D42" i="4" s="1"/>
  <c r="C33" i="4"/>
  <c r="C42" i="4" s="1"/>
  <c r="B33" i="4"/>
  <c r="A33" i="4"/>
  <c r="H31" i="4"/>
  <c r="G31" i="4"/>
  <c r="F31" i="4"/>
  <c r="E31" i="4"/>
  <c r="D31" i="4"/>
  <c r="C31" i="4"/>
  <c r="B31" i="4"/>
  <c r="A31" i="4"/>
  <c r="H30" i="4"/>
  <c r="G30" i="4"/>
  <c r="F30" i="4"/>
  <c r="E30" i="4"/>
  <c r="D30" i="4"/>
  <c r="C30" i="4"/>
  <c r="B30" i="4"/>
  <c r="A30" i="4"/>
  <c r="H29" i="4"/>
  <c r="G29" i="4"/>
  <c r="F29" i="4"/>
  <c r="E29" i="4"/>
  <c r="D29" i="4"/>
  <c r="C29" i="4"/>
  <c r="B29" i="4"/>
  <c r="A29" i="4"/>
  <c r="H28" i="4"/>
  <c r="H32" i="4" s="1"/>
  <c r="G28" i="4"/>
  <c r="G32" i="4" s="1"/>
  <c r="F28" i="4"/>
  <c r="F32" i="4" s="1"/>
  <c r="E28" i="4"/>
  <c r="E32" i="4" s="1"/>
  <c r="D28" i="4"/>
  <c r="D32" i="4" s="1"/>
  <c r="C28" i="4"/>
  <c r="C32" i="4" s="1"/>
  <c r="B28" i="4"/>
  <c r="A28" i="4"/>
  <c r="H25" i="4"/>
  <c r="G25" i="4"/>
  <c r="F25" i="4"/>
  <c r="E25" i="4"/>
  <c r="D25" i="4"/>
  <c r="C25" i="4"/>
  <c r="B25" i="4"/>
  <c r="A25" i="4"/>
  <c r="H24" i="4"/>
  <c r="G24" i="4"/>
  <c r="F24" i="4"/>
  <c r="E24" i="4"/>
  <c r="D24" i="4"/>
  <c r="C24" i="4"/>
  <c r="B24" i="4"/>
  <c r="A24" i="4"/>
  <c r="H23" i="4"/>
  <c r="G23" i="4"/>
  <c r="F23" i="4"/>
  <c r="E23" i="4"/>
  <c r="D23" i="4"/>
  <c r="C23" i="4"/>
  <c r="B23" i="4"/>
  <c r="A23" i="4"/>
  <c r="H22" i="4"/>
  <c r="G22" i="4"/>
  <c r="F22" i="4"/>
  <c r="E22" i="4"/>
  <c r="D22" i="4"/>
  <c r="C22" i="4"/>
  <c r="B22" i="4"/>
  <c r="A22" i="4"/>
  <c r="H21" i="4"/>
  <c r="H27" i="4" s="1"/>
  <c r="G21" i="4"/>
  <c r="G27" i="4" s="1"/>
  <c r="F21" i="4"/>
  <c r="F27" i="4" s="1"/>
  <c r="E21" i="4"/>
  <c r="E27" i="4" s="1"/>
  <c r="D21" i="4"/>
  <c r="D27" i="4" s="1"/>
  <c r="C21" i="4"/>
  <c r="C27" i="4" s="1"/>
  <c r="B21" i="4"/>
  <c r="A21" i="4"/>
  <c r="H19" i="4"/>
  <c r="G19" i="4"/>
  <c r="F19" i="4"/>
  <c r="E19" i="4"/>
  <c r="D19" i="4"/>
  <c r="C19" i="4"/>
  <c r="B19" i="4"/>
  <c r="A19" i="4"/>
  <c r="H18" i="4"/>
  <c r="G18" i="4"/>
  <c r="F18" i="4"/>
  <c r="E18" i="4"/>
  <c r="D18" i="4"/>
  <c r="C18" i="4"/>
  <c r="B18" i="4"/>
  <c r="A18" i="4"/>
  <c r="H17" i="4"/>
  <c r="G17" i="4"/>
  <c r="F17" i="4"/>
  <c r="E17" i="4"/>
  <c r="D17" i="4"/>
  <c r="C17" i="4"/>
  <c r="B17" i="4"/>
  <c r="A17" i="4"/>
  <c r="H16" i="4"/>
  <c r="G16" i="4"/>
  <c r="F16" i="4"/>
  <c r="E16" i="4"/>
  <c r="D16" i="4"/>
  <c r="C16" i="4"/>
  <c r="B16" i="4"/>
  <c r="A16" i="4"/>
  <c r="H15" i="4"/>
  <c r="G15" i="4"/>
  <c r="F15" i="4"/>
  <c r="E15" i="4"/>
  <c r="D15" i="4"/>
  <c r="C15" i="4"/>
  <c r="B15" i="4"/>
  <c r="A15" i="4"/>
  <c r="H14" i="4"/>
  <c r="G14" i="4"/>
  <c r="F14" i="4"/>
  <c r="E14" i="4"/>
  <c r="D14" i="4"/>
  <c r="C14" i="4"/>
  <c r="B14" i="4"/>
  <c r="A14" i="4"/>
  <c r="H13" i="4"/>
  <c r="G13" i="4"/>
  <c r="F13" i="4"/>
  <c r="E13" i="4"/>
  <c r="D13" i="4"/>
  <c r="C13" i="4"/>
  <c r="B13" i="4"/>
  <c r="A13" i="4"/>
  <c r="H12" i="4"/>
  <c r="G12" i="4"/>
  <c r="F12" i="4"/>
  <c r="E12" i="4"/>
  <c r="D12" i="4"/>
  <c r="C12" i="4"/>
  <c r="B12" i="4"/>
  <c r="A12" i="4"/>
  <c r="H11" i="4"/>
  <c r="G11" i="4"/>
  <c r="F11" i="4"/>
  <c r="E11" i="4"/>
  <c r="D11" i="4"/>
  <c r="C11" i="4"/>
  <c r="B11" i="4"/>
  <c r="A11" i="4"/>
  <c r="H10" i="4"/>
  <c r="G10" i="4"/>
  <c r="F10" i="4"/>
  <c r="E10" i="4"/>
  <c r="D10" i="4"/>
  <c r="C10" i="4"/>
  <c r="B10" i="4"/>
  <c r="A10" i="4"/>
  <c r="H9" i="4"/>
  <c r="G9" i="4"/>
  <c r="F9" i="4"/>
  <c r="E9" i="4"/>
  <c r="D9" i="4"/>
  <c r="C9" i="4"/>
  <c r="B9" i="4"/>
  <c r="A9" i="4"/>
  <c r="H8" i="4"/>
  <c r="H20" i="4" s="1"/>
  <c r="G8" i="4"/>
  <c r="F8" i="4"/>
  <c r="E8" i="4"/>
  <c r="E20" i="4" s="1"/>
  <c r="D8" i="4"/>
  <c r="D20" i="4" s="1"/>
  <c r="C8" i="4"/>
  <c r="C20" i="4" s="1"/>
  <c r="B8" i="4"/>
  <c r="A8" i="4"/>
  <c r="H7" i="4"/>
  <c r="G7" i="4"/>
  <c r="F7" i="4"/>
  <c r="E7" i="4"/>
  <c r="C7" i="4"/>
  <c r="H6" i="4"/>
  <c r="G6" i="4"/>
  <c r="F6" i="4"/>
  <c r="E6" i="4"/>
  <c r="D6" i="4"/>
  <c r="C6" i="4"/>
  <c r="H5" i="4"/>
  <c r="G5" i="4"/>
  <c r="F5" i="4"/>
  <c r="E5" i="4"/>
  <c r="D5" i="4"/>
  <c r="C5" i="4"/>
  <c r="A2" i="4"/>
  <c r="C40" i="10" l="1"/>
  <c r="E65" i="10"/>
  <c r="C31" i="10"/>
  <c r="E44" i="7"/>
  <c r="D19" i="7"/>
  <c r="D50" i="7" s="1"/>
  <c r="D19" i="5"/>
  <c r="D53" i="5" s="1"/>
  <c r="F53" i="5"/>
  <c r="E19" i="7"/>
  <c r="E50" i="7" s="1"/>
  <c r="D29" i="9"/>
  <c r="F19" i="5"/>
  <c r="F19" i="10"/>
  <c r="F65" i="10" s="1"/>
  <c r="G19" i="10"/>
  <c r="G65" i="10" s="1"/>
  <c r="C65" i="10"/>
  <c r="H19" i="10"/>
  <c r="H65" i="10" s="1"/>
  <c r="D65" i="10"/>
  <c r="H53" i="9"/>
  <c r="C53" i="9"/>
  <c r="G20" i="9"/>
  <c r="G53" i="9" s="1"/>
  <c r="D53" i="9"/>
  <c r="E53" i="9"/>
  <c r="F53" i="9"/>
  <c r="H39" i="8"/>
  <c r="G19" i="8"/>
  <c r="G39" i="8" s="1"/>
  <c r="C39" i="8"/>
  <c r="D39" i="8"/>
  <c r="E39" i="8"/>
  <c r="F39" i="8"/>
  <c r="F19" i="7"/>
  <c r="F50" i="7" s="1"/>
  <c r="G19" i="7"/>
  <c r="G50" i="7" s="1"/>
  <c r="H19" i="7"/>
  <c r="H50" i="7" s="1"/>
  <c r="C50" i="7"/>
  <c r="G45" i="6"/>
  <c r="H20" i="6"/>
  <c r="H45" i="6" s="1"/>
  <c r="C45" i="6"/>
  <c r="D45" i="6"/>
  <c r="E45" i="6"/>
  <c r="F45" i="6"/>
  <c r="E19" i="5"/>
  <c r="E53" i="5" s="1"/>
  <c r="C53" i="5"/>
  <c r="G19" i="5"/>
  <c r="G53" i="5" s="1"/>
  <c r="H19" i="5"/>
  <c r="H53" i="5" s="1"/>
  <c r="H47" i="4"/>
  <c r="E47" i="4"/>
  <c r="F20" i="4"/>
  <c r="F47" i="4" s="1"/>
  <c r="G20" i="4"/>
  <c r="G47" i="4" s="1"/>
  <c r="C47" i="4"/>
  <c r="D47" i="4"/>
  <c r="H44" i="3" l="1"/>
  <c r="G44" i="3"/>
  <c r="F44" i="3"/>
  <c r="E44" i="3"/>
  <c r="D44" i="3"/>
  <c r="C44" i="3"/>
  <c r="B44" i="3"/>
  <c r="A44" i="3"/>
  <c r="H43" i="3"/>
  <c r="H45" i="3" s="1"/>
  <c r="G43" i="3"/>
  <c r="G45" i="3" s="1"/>
  <c r="H40" i="3"/>
  <c r="G40" i="3"/>
  <c r="H39" i="3"/>
  <c r="G39" i="3"/>
  <c r="H38" i="3"/>
  <c r="G38" i="3"/>
  <c r="H37" i="3"/>
  <c r="G37" i="3"/>
  <c r="H36" i="3"/>
  <c r="G36" i="3"/>
  <c r="H35" i="3"/>
  <c r="G35" i="3"/>
  <c r="H34" i="3"/>
  <c r="G34" i="3"/>
  <c r="H33" i="3"/>
  <c r="G33" i="3"/>
  <c r="H32" i="3"/>
  <c r="G32" i="3"/>
  <c r="H31" i="3"/>
  <c r="G31" i="3"/>
  <c r="H30" i="3"/>
  <c r="G30" i="3"/>
  <c r="H29" i="3"/>
  <c r="G29" i="3"/>
  <c r="H28" i="3"/>
  <c r="G28" i="3"/>
  <c r="H27" i="3"/>
  <c r="G27" i="3"/>
  <c r="H25" i="3"/>
  <c r="G25" i="3"/>
  <c r="F25" i="3"/>
  <c r="E25" i="3"/>
  <c r="D25" i="3"/>
  <c r="C25" i="3"/>
  <c r="B25" i="3"/>
  <c r="A25" i="3"/>
  <c r="H24" i="3"/>
  <c r="H26" i="3" s="1"/>
  <c r="G24" i="3"/>
  <c r="G26" i="3" s="1"/>
  <c r="H22" i="3"/>
  <c r="G22" i="3"/>
  <c r="H21" i="3"/>
  <c r="G21" i="3"/>
  <c r="H20" i="3"/>
  <c r="G20" i="3"/>
  <c r="G23" i="3" s="1"/>
  <c r="H18" i="3"/>
  <c r="G18" i="3"/>
  <c r="F18" i="3"/>
  <c r="E18" i="3"/>
  <c r="D18" i="3"/>
  <c r="C18" i="3"/>
  <c r="B18" i="3"/>
  <c r="A18" i="3"/>
  <c r="H17" i="3"/>
  <c r="G17" i="3"/>
  <c r="H16" i="3"/>
  <c r="G16" i="3"/>
  <c r="H15" i="3"/>
  <c r="G15" i="3"/>
  <c r="H14" i="3"/>
  <c r="G14" i="3"/>
  <c r="H13" i="3"/>
  <c r="G13" i="3"/>
  <c r="H12" i="3"/>
  <c r="G12" i="3"/>
  <c r="H11" i="3"/>
  <c r="G11" i="3"/>
  <c r="H10" i="3"/>
  <c r="G10" i="3"/>
  <c r="H9" i="3"/>
  <c r="G9" i="3"/>
  <c r="H8" i="3"/>
  <c r="G8" i="3"/>
  <c r="H7" i="3"/>
  <c r="G7" i="3"/>
  <c r="F7" i="3"/>
  <c r="E7" i="3"/>
  <c r="C7" i="3"/>
  <c r="H6" i="3"/>
  <c r="G6" i="3"/>
  <c r="F6" i="3"/>
  <c r="E6" i="3"/>
  <c r="D6" i="3"/>
  <c r="C6" i="3"/>
  <c r="H5" i="3"/>
  <c r="G5" i="3"/>
  <c r="F5" i="3"/>
  <c r="E5" i="3"/>
  <c r="D5" i="3"/>
  <c r="C5" i="3"/>
  <c r="A2" i="3"/>
  <c r="H19" i="3" l="1"/>
  <c r="H23" i="3"/>
  <c r="G42" i="3"/>
  <c r="H42" i="3"/>
  <c r="G19" i="3"/>
  <c r="H46" i="3" l="1"/>
  <c r="G46" i="3"/>
  <c r="C24" i="3"/>
  <c r="C26" i="3" s="1"/>
  <c r="D24" i="3"/>
  <c r="D26" i="3" s="1"/>
  <c r="E24" i="3"/>
  <c r="E26" i="3" s="1"/>
  <c r="F24" i="3"/>
  <c r="F26" i="3" s="1"/>
  <c r="B24" i="3"/>
  <c r="B43" i="3"/>
  <c r="A24" i="3"/>
  <c r="A43" i="3"/>
  <c r="A33" i="3" l="1"/>
  <c r="A15" i="3"/>
  <c r="B34" i="3"/>
  <c r="B16" i="3"/>
  <c r="F43" i="3"/>
  <c r="F45" i="3" s="1"/>
  <c r="F38" i="3"/>
  <c r="D37" i="3"/>
  <c r="F34" i="3"/>
  <c r="D33" i="3"/>
  <c r="F30" i="3"/>
  <c r="D29" i="3"/>
  <c r="F21" i="3"/>
  <c r="D20" i="3"/>
  <c r="B33" i="3"/>
  <c r="E34" i="3"/>
  <c r="C29" i="3"/>
  <c r="A39" i="3"/>
  <c r="A31" i="3"/>
  <c r="A22" i="3"/>
  <c r="A13" i="3"/>
  <c r="B40" i="3"/>
  <c r="B32" i="3"/>
  <c r="B14" i="3"/>
  <c r="E8" i="3"/>
  <c r="D43" i="3"/>
  <c r="D45" i="3" s="1"/>
  <c r="F39" i="3"/>
  <c r="D38" i="3"/>
  <c r="F35" i="3"/>
  <c r="D34" i="3"/>
  <c r="F31" i="3"/>
  <c r="D30" i="3"/>
  <c r="F27" i="3"/>
  <c r="F22" i="3"/>
  <c r="D21" i="3"/>
  <c r="A40" i="3"/>
  <c r="B15" i="3"/>
  <c r="E43" i="3"/>
  <c r="E45" i="3" s="1"/>
  <c r="E30" i="3"/>
  <c r="C20" i="3"/>
  <c r="A38" i="3"/>
  <c r="A30" i="3"/>
  <c r="A21" i="3"/>
  <c r="A12" i="3"/>
  <c r="B39" i="3"/>
  <c r="B31" i="3"/>
  <c r="B22" i="3"/>
  <c r="B13" i="3"/>
  <c r="D8" i="3"/>
  <c r="C43" i="3"/>
  <c r="C45" i="3" s="1"/>
  <c r="E39" i="3"/>
  <c r="C38" i="3"/>
  <c r="E35" i="3"/>
  <c r="C34" i="3"/>
  <c r="E31" i="3"/>
  <c r="C30" i="3"/>
  <c r="E27" i="3"/>
  <c r="E22" i="3"/>
  <c r="C21" i="3"/>
  <c r="C33" i="3"/>
  <c r="A37" i="3"/>
  <c r="A29" i="3"/>
  <c r="A20" i="3"/>
  <c r="A11" i="3"/>
  <c r="B38" i="3"/>
  <c r="B30" i="3"/>
  <c r="B21" i="3"/>
  <c r="B12" i="3"/>
  <c r="C8" i="3"/>
  <c r="F40" i="3"/>
  <c r="D39" i="3"/>
  <c r="F36" i="3"/>
  <c r="D35" i="3"/>
  <c r="F32" i="3"/>
  <c r="D31" i="3"/>
  <c r="F28" i="3"/>
  <c r="D27" i="3"/>
  <c r="D22" i="3"/>
  <c r="A32" i="3"/>
  <c r="E38" i="3"/>
  <c r="E21" i="3"/>
  <c r="A8" i="3"/>
  <c r="A36" i="3"/>
  <c r="A28" i="3"/>
  <c r="A10" i="3"/>
  <c r="B37" i="3"/>
  <c r="B29" i="3"/>
  <c r="B20" i="3"/>
  <c r="B11" i="3"/>
  <c r="E40" i="3"/>
  <c r="C39" i="3"/>
  <c r="E36" i="3"/>
  <c r="C35" i="3"/>
  <c r="E32" i="3"/>
  <c r="C31" i="3"/>
  <c r="E28" i="3"/>
  <c r="C27" i="3"/>
  <c r="C22" i="3"/>
  <c r="A14" i="3"/>
  <c r="B8" i="3"/>
  <c r="A35" i="3"/>
  <c r="A27" i="3"/>
  <c r="A17" i="3"/>
  <c r="A9" i="3"/>
  <c r="B36" i="3"/>
  <c r="B28" i="3"/>
  <c r="B10" i="3"/>
  <c r="D40" i="3"/>
  <c r="F37" i="3"/>
  <c r="D36" i="3"/>
  <c r="F33" i="3"/>
  <c r="D32" i="3"/>
  <c r="F29" i="3"/>
  <c r="D28" i="3"/>
  <c r="F20" i="3"/>
  <c r="F8" i="3"/>
  <c r="C37" i="3"/>
  <c r="A34" i="3"/>
  <c r="A16" i="3"/>
  <c r="B35" i="3"/>
  <c r="B27" i="3"/>
  <c r="B17" i="3"/>
  <c r="B9" i="3"/>
  <c r="C40" i="3"/>
  <c r="E37" i="3"/>
  <c r="C36" i="3"/>
  <c r="E33" i="3"/>
  <c r="C32" i="3"/>
  <c r="E29" i="3"/>
  <c r="C28" i="3"/>
  <c r="E20" i="3"/>
  <c r="D42" i="3" l="1"/>
  <c r="F42" i="3"/>
  <c r="C42" i="3"/>
  <c r="C23" i="3"/>
  <c r="E42" i="3"/>
  <c r="E23" i="3"/>
  <c r="F23" i="3"/>
  <c r="D23" i="3"/>
  <c r="F16" i="3" l="1"/>
  <c r="E15" i="3"/>
  <c r="C14" i="3"/>
  <c r="E11" i="3"/>
  <c r="C10" i="3"/>
  <c r="D15" i="3"/>
  <c r="E16" i="3"/>
  <c r="C15" i="3"/>
  <c r="E12" i="3"/>
  <c r="C11" i="3"/>
  <c r="D11" i="3"/>
  <c r="D12" i="3"/>
  <c r="E17" i="3"/>
  <c r="C12" i="3"/>
  <c r="E9" i="3"/>
  <c r="F13" i="3"/>
  <c r="F9" i="3"/>
  <c r="D17" i="3"/>
  <c r="F14" i="3"/>
  <c r="D13" i="3"/>
  <c r="F10" i="3"/>
  <c r="D9" i="3"/>
  <c r="F12" i="3"/>
  <c r="D16" i="3"/>
  <c r="E13" i="3"/>
  <c r="C17" i="3"/>
  <c r="E14" i="3"/>
  <c r="C13" i="3"/>
  <c r="E10" i="3"/>
  <c r="C9" i="3"/>
  <c r="F17" i="3"/>
  <c r="C16" i="3"/>
  <c r="F15" i="3"/>
  <c r="D14" i="3"/>
  <c r="F11" i="3"/>
  <c r="D10" i="3"/>
  <c r="E19" i="3" l="1"/>
  <c r="E46" i="3" s="1"/>
  <c r="C19" i="3"/>
  <c r="C46" i="3" s="1"/>
  <c r="D19" i="3"/>
  <c r="D46" i="3"/>
  <c r="F19" i="3"/>
  <c r="F46" i="3" s="1"/>
  <c r="I24" i="1" l="1"/>
  <c r="H24" i="1"/>
  <c r="G24" i="1"/>
  <c r="F24" i="1"/>
  <c r="E24" i="1"/>
  <c r="D24" i="1"/>
  <c r="C24" i="1"/>
  <c r="B24" i="1"/>
  <c r="I23" i="1"/>
  <c r="H23" i="1"/>
  <c r="G23" i="1"/>
  <c r="F23" i="1"/>
  <c r="E23" i="1"/>
  <c r="D23" i="1"/>
  <c r="C23" i="1"/>
  <c r="B23" i="1"/>
  <c r="I22" i="1"/>
  <c r="H22" i="1"/>
  <c r="G22" i="1"/>
  <c r="F22" i="1"/>
  <c r="E22" i="1"/>
  <c r="D22" i="1"/>
  <c r="C22" i="1"/>
  <c r="B22" i="1"/>
  <c r="I21" i="1"/>
  <c r="H21" i="1"/>
  <c r="G21" i="1"/>
  <c r="F21" i="1"/>
  <c r="E21" i="1"/>
  <c r="D21" i="1"/>
  <c r="C21" i="1"/>
  <c r="B21" i="1"/>
  <c r="I20" i="1"/>
  <c r="H20" i="1"/>
  <c r="G20" i="1"/>
  <c r="F20" i="1"/>
  <c r="E20" i="1"/>
  <c r="D20" i="1"/>
  <c r="C20" i="1"/>
  <c r="B20" i="1"/>
  <c r="I19" i="1"/>
  <c r="H19" i="1"/>
  <c r="G19" i="1"/>
  <c r="F19" i="1"/>
  <c r="E19" i="1"/>
  <c r="D19" i="1"/>
  <c r="C19" i="1"/>
  <c r="B19" i="1"/>
  <c r="I18" i="1"/>
  <c r="H18" i="1"/>
  <c r="G18" i="1"/>
  <c r="F18" i="1"/>
  <c r="E18" i="1"/>
  <c r="D18" i="1"/>
  <c r="C18" i="1"/>
  <c r="B18" i="1"/>
  <c r="I17" i="1"/>
  <c r="H17" i="1"/>
  <c r="G17" i="1"/>
  <c r="F17" i="1"/>
  <c r="E17" i="1"/>
  <c r="D17" i="1"/>
  <c r="C17" i="1"/>
  <c r="B17" i="1"/>
  <c r="I16" i="1"/>
  <c r="I25" i="1" s="1"/>
  <c r="H16" i="1"/>
  <c r="G16" i="1"/>
  <c r="G25" i="1" s="1"/>
  <c r="F16" i="1"/>
  <c r="F25" i="1" s="1"/>
  <c r="E16" i="1"/>
  <c r="E25" i="1" s="1"/>
  <c r="D16" i="1"/>
  <c r="C16" i="1"/>
  <c r="B16" i="1"/>
  <c r="B25" i="1" s="1"/>
  <c r="I10" i="1"/>
  <c r="I31" i="1" s="1"/>
  <c r="H10" i="1"/>
  <c r="G10" i="1"/>
  <c r="F10" i="1"/>
  <c r="E10" i="1"/>
  <c r="E31" i="1" s="1"/>
  <c r="D10" i="1"/>
  <c r="C10" i="1"/>
  <c r="B10" i="1"/>
  <c r="B9" i="1"/>
  <c r="I7" i="1"/>
  <c r="H7" i="1"/>
  <c r="G7" i="1"/>
  <c r="F7" i="1"/>
  <c r="D7" i="1"/>
  <c r="B7" i="1"/>
  <c r="I6" i="1"/>
  <c r="H6" i="1"/>
  <c r="G6" i="1"/>
  <c r="F6" i="1"/>
  <c r="E6" i="1"/>
  <c r="D6" i="1"/>
  <c r="C6" i="1"/>
  <c r="B6" i="1"/>
  <c r="I5" i="1"/>
  <c r="H5" i="1"/>
  <c r="G5" i="1"/>
  <c r="F5" i="1"/>
  <c r="E5" i="1"/>
  <c r="D5" i="1"/>
  <c r="C5" i="1"/>
  <c r="B5" i="1"/>
  <c r="A2" i="1"/>
  <c r="B12" i="1" l="1"/>
  <c r="B28" i="1" s="1"/>
  <c r="C25" i="1"/>
  <c r="C31" i="1"/>
  <c r="D25" i="1"/>
  <c r="D31" i="1"/>
  <c r="H25" i="1"/>
  <c r="H31" i="1" s="1"/>
  <c r="F31" i="1"/>
  <c r="G31" i="1"/>
  <c r="B31" i="1"/>
  <c r="C12" i="1"/>
  <c r="C28" i="1" s="1"/>
  <c r="D9" i="1" s="1"/>
  <c r="D12" i="1" s="1"/>
  <c r="D28" i="1" l="1"/>
  <c r="E9" i="1" s="1"/>
  <c r="E12" i="1" s="1"/>
  <c r="E28" i="1" s="1"/>
  <c r="F9" i="1" s="1"/>
  <c r="F12" i="1" s="1"/>
  <c r="F28" i="1" s="1"/>
  <c r="G9" i="1" l="1"/>
  <c r="G12" i="1" s="1"/>
  <c r="G28" i="1" s="1"/>
  <c r="H12" i="1"/>
  <c r="H28" i="1" s="1"/>
  <c r="I12" i="1" s="1"/>
  <c r="I28" i="1" s="1"/>
</calcChain>
</file>

<file path=xl/comments1.xml><?xml version="1.0" encoding="utf-8"?>
<comments xmlns="http://schemas.openxmlformats.org/spreadsheetml/2006/main">
  <authors>
    <author>Olu Ososanya</author>
  </authors>
  <commentList>
    <comment ref="C11" authorId="0" shapeId="0">
      <text>
        <r>
          <rPr>
            <b/>
            <sz val="9"/>
            <color rgb="FF000000"/>
            <rFont val="Tahoma"/>
            <family val="2"/>
          </rPr>
          <t>Olu Ososanya:</t>
        </r>
        <r>
          <rPr>
            <sz val="9"/>
            <color rgb="FF000000"/>
            <rFont val="Tahoma"/>
            <family val="2"/>
          </rPr>
          <t xml:space="preserve">
Kevin Phillips:
$15,534 deducted for 30% payment to DA.  Fee was $16,500 less 30% of the $3,220 storage fee ($966).</t>
        </r>
      </text>
    </comment>
  </commentList>
</comments>
</file>

<file path=xl/sharedStrings.xml><?xml version="1.0" encoding="utf-8"?>
<sst xmlns="http://schemas.openxmlformats.org/spreadsheetml/2006/main" count="1584" uniqueCount="668">
  <si>
    <t>CITY OF GAINESVILLE</t>
  </si>
  <si>
    <t>WATER &amp; SEWER FUND SUMMARY</t>
  </si>
  <si>
    <t>2021-22</t>
  </si>
  <si>
    <t>2022-23</t>
  </si>
  <si>
    <t>2023-24</t>
  </si>
  <si>
    <t xml:space="preserve"> REVISED </t>
  </si>
  <si>
    <t>ACTUAL</t>
  </si>
  <si>
    <t>REVISED</t>
  </si>
  <si>
    <t>ADOPTED</t>
  </si>
  <si>
    <t>PROPOSED</t>
  </si>
  <si>
    <t xml:space="preserve"> </t>
  </si>
  <si>
    <t xml:space="preserve"> BUDGET</t>
  </si>
  <si>
    <t>SIX MONTHS</t>
  </si>
  <si>
    <t>BEGINNING BALANCE OCTOBER 1</t>
  </si>
  <si>
    <t>REVENUES</t>
  </si>
  <si>
    <t>PRIOR PERIOD ADJUSTMENT</t>
  </si>
  <si>
    <t>TOTAL FUNDS AVAILABLE</t>
  </si>
  <si>
    <t>EXPENDITURES</t>
  </si>
  <si>
    <t xml:space="preserve">  WATER ADMIN</t>
  </si>
  <si>
    <t xml:space="preserve">  CUSTOMER SERVICE</t>
  </si>
  <si>
    <t xml:space="preserve">  WATER DISTRIBUTION</t>
  </si>
  <si>
    <t xml:space="preserve">  WATER PRODUCTION</t>
  </si>
  <si>
    <t xml:space="preserve">  MOSS LAKE PRODUCTION</t>
  </si>
  <si>
    <t xml:space="preserve">  INDUSTRIAL PRE-TREAT</t>
  </si>
  <si>
    <t xml:space="preserve">  WASTE WATER COLLECTION</t>
  </si>
  <si>
    <t xml:space="preserve">  WASTE WATER TREATMENT</t>
  </si>
  <si>
    <t xml:space="preserve">  NON-DEPARTMENTAL</t>
  </si>
  <si>
    <t>TOTAL EXPENDITURES</t>
  </si>
  <si>
    <t>ENDING BALANCE SEPTEMBER 30</t>
  </si>
  <si>
    <t>INCREASE/DECREASE</t>
  </si>
  <si>
    <t xml:space="preserve">     IN FUND BALANCE</t>
  </si>
  <si>
    <t>WATER &amp; SEWER REVENUES</t>
  </si>
  <si>
    <t>ACCOUNT</t>
  </si>
  <si>
    <t>DESCRIPTION</t>
  </si>
  <si>
    <t>NUMBER</t>
  </si>
  <si>
    <t xml:space="preserve"> 60-4202-00-00                          </t>
  </si>
  <si>
    <t xml:space="preserve"> BOAT &amp; DOCK PERMITS- </t>
  </si>
  <si>
    <t xml:space="preserve"> 60-4601-00-00                          </t>
  </si>
  <si>
    <t xml:space="preserve"> WATER REVENUE-RESIDE </t>
  </si>
  <si>
    <t xml:space="preserve"> 60-4602-00-00                          </t>
  </si>
  <si>
    <t xml:space="preserve"> WATER REVENUE-COMM &amp; </t>
  </si>
  <si>
    <t xml:space="preserve"> 60-4603-00-00                          </t>
  </si>
  <si>
    <t xml:space="preserve"> WATER REVENUE-MULTIF </t>
  </si>
  <si>
    <t xml:space="preserve"> 60-4604-00-00                          </t>
  </si>
  <si>
    <t xml:space="preserve"> UNBILLED WATER REVEN </t>
  </si>
  <si>
    <t xml:space="preserve"> 60-4605-00-00                          </t>
  </si>
  <si>
    <t xml:space="preserve"> DEPOSITS BILLED-CLEA </t>
  </si>
  <si>
    <t xml:space="preserve"> WATER REVENUES</t>
  </si>
  <si>
    <t xml:space="preserve"> 60-4609-00-00                          </t>
  </si>
  <si>
    <t xml:space="preserve"> WATER TAP FEES       </t>
  </si>
  <si>
    <t xml:space="preserve"> 60-4610-00-00                          </t>
  </si>
  <si>
    <t xml:space="preserve"> WASTEWATER REVENUE-R </t>
  </si>
  <si>
    <t xml:space="preserve"> 60-4611-00-00                          </t>
  </si>
  <si>
    <t xml:space="preserve"> W/W REVENUE-COMM &amp; I </t>
  </si>
  <si>
    <t xml:space="preserve"> 60-4612-00-00                          </t>
  </si>
  <si>
    <t xml:space="preserve"> W/W REVENUE-MULTIFAM </t>
  </si>
  <si>
    <t xml:space="preserve"> 60-4613-00-00                          </t>
  </si>
  <si>
    <t xml:space="preserve"> UNBILLED W/W REVENUE </t>
  </si>
  <si>
    <t xml:space="preserve"> 60-4615-00-00                          </t>
  </si>
  <si>
    <t xml:space="preserve"> TRANSPORTERS HAULERS </t>
  </si>
  <si>
    <t xml:space="preserve"> 60-4616-00-00                          </t>
  </si>
  <si>
    <t xml:space="preserve"> WASTEWATER SURCHARGE </t>
  </si>
  <si>
    <t xml:space="preserve"> 60-4617-00-00                          </t>
  </si>
  <si>
    <t xml:space="preserve"> WASTE PERMITS        </t>
  </si>
  <si>
    <t>SEWER REVENUES</t>
  </si>
  <si>
    <t xml:space="preserve"> 60-4619-00-00                          </t>
  </si>
  <si>
    <t xml:space="preserve"> SEWER TAP FEES       </t>
  </si>
  <si>
    <t xml:space="preserve"> 60-4620-00-00                          </t>
  </si>
  <si>
    <t xml:space="preserve"> TRANSFER FEES        </t>
  </si>
  <si>
    <t xml:space="preserve"> 60-4621-00-00                          </t>
  </si>
  <si>
    <t xml:space="preserve"> PENALTIES            </t>
  </si>
  <si>
    <t xml:space="preserve"> 60-4622-00-00                          </t>
  </si>
  <si>
    <t xml:space="preserve"> CASH SHORT/OVER      </t>
  </si>
  <si>
    <t xml:space="preserve"> 60-4623-00-00                          </t>
  </si>
  <si>
    <t xml:space="preserve"> NSF CHARGES          </t>
  </si>
  <si>
    <t xml:space="preserve"> 60-4624-00-00                          </t>
  </si>
  <si>
    <t xml:space="preserve"> DISCONNECT/RECONNECT </t>
  </si>
  <si>
    <t xml:space="preserve"> 60-4625-00-00                          </t>
  </si>
  <si>
    <t xml:space="preserve"> METER INSTALLATION F </t>
  </si>
  <si>
    <t xml:space="preserve"> 60-4626-00-00                          </t>
  </si>
  <si>
    <t xml:space="preserve"> TAP FEES-STREET CUTS </t>
  </si>
  <si>
    <t xml:space="preserve"> 60-4627-00-00                          </t>
  </si>
  <si>
    <t xml:space="preserve"> ACCOUNT INITIATION F </t>
  </si>
  <si>
    <t xml:space="preserve"> 60-4628-00-00                          </t>
  </si>
  <si>
    <t xml:space="preserve"> CREDIT CARD CONVENIE </t>
  </si>
  <si>
    <t xml:space="preserve"> 60-4698-00-00                          </t>
  </si>
  <si>
    <t xml:space="preserve"> AR CREDIT ADJUSTMENT </t>
  </si>
  <si>
    <t xml:space="preserve"> 60-4699-00-00                          </t>
  </si>
  <si>
    <t xml:space="preserve"> UB CREDIT ADJUSTMENT </t>
  </si>
  <si>
    <t>OTHER WATER/SEWER</t>
  </si>
  <si>
    <t xml:space="preserve"> 60-4701-00-00                          </t>
  </si>
  <si>
    <t xml:space="preserve"> INTEREST REVENUE     </t>
  </si>
  <si>
    <t xml:space="preserve"> 60-4703-00-00                          </t>
  </si>
  <si>
    <t xml:space="preserve"> GAIN ON SALE OF SURP </t>
  </si>
  <si>
    <t xml:space="preserve"> 60-4709-00-00                          </t>
  </si>
  <si>
    <t xml:space="preserve"> MISCELLANEOUS REVENU </t>
  </si>
  <si>
    <t xml:space="preserve"> 60-4731-00-00                          </t>
  </si>
  <si>
    <t xml:space="preserve"> LEASE REVENUE - PETR </t>
  </si>
  <si>
    <t>OTHER REVENUE</t>
  </si>
  <si>
    <t xml:space="preserve"> 60-4805-00-00                          </t>
  </si>
  <si>
    <t xml:space="preserve"> GRANT REVENUE        </t>
  </si>
  <si>
    <t>TOTAL GRANT REVENUE</t>
  </si>
  <si>
    <t xml:space="preserve"> 60-4930-00-00                          </t>
  </si>
  <si>
    <t xml:space="preserve"> TRANSFER FROM G.O. D </t>
  </si>
  <si>
    <t xml:space="preserve"> SUBTOTAL TRANSFERS</t>
  </si>
  <si>
    <t xml:space="preserve"> TOTAL WATER/SEWER REVENUES</t>
  </si>
  <si>
    <t>WATER &amp; SEWER FUND ADMINISTRATION</t>
  </si>
  <si>
    <t xml:space="preserve"> HEALTH/LIFE/CAREFLITE</t>
  </si>
  <si>
    <t xml:space="preserve"> SUBTOTAL SALARIES AND BENEFITS</t>
  </si>
  <si>
    <t xml:space="preserve"> SUBTOTAL SUPPLIES</t>
  </si>
  <si>
    <t xml:space="preserve"> BUILDING MAINTENANCE </t>
  </si>
  <si>
    <t xml:space="preserve"> SUBTOTAL MAINTENANCE</t>
  </si>
  <si>
    <t xml:space="preserve"> PROFESSIONAL FEES    </t>
  </si>
  <si>
    <t xml:space="preserve"> TRAINING             </t>
  </si>
  <si>
    <t xml:space="preserve"> ELECTRIC UTILITY SER </t>
  </si>
  <si>
    <t xml:space="preserve"> MISCELLANEOUS SERVIC </t>
  </si>
  <si>
    <t xml:space="preserve"> SUBTOTAL SERVICES</t>
  </si>
  <si>
    <t xml:space="preserve"> SUBTOTAL CAPITAL</t>
  </si>
  <si>
    <t xml:space="preserve"> ADMINISTRATION                 </t>
  </si>
  <si>
    <t>WATER &amp; SEWER FUND CUSTOMER SERVICE</t>
  </si>
  <si>
    <t xml:space="preserve"> MACHINERY &amp; EQUIPMEN </t>
  </si>
  <si>
    <t xml:space="preserve"> SUBTOTAL OFFICE MACHINERY &amp; EQ</t>
  </si>
  <si>
    <t>TOTAL CUSTOMER SERVICE</t>
  </si>
  <si>
    <t>WATER &amp; SEWER FUND DISTRIBUTION</t>
  </si>
  <si>
    <t>DESCRDIPTION</t>
  </si>
  <si>
    <t xml:space="preserve"> MACHINERY AND EQUIPM </t>
  </si>
  <si>
    <t xml:space="preserve"> SUBTOTAL MACHINERY &amp; EQUIPMENT</t>
  </si>
  <si>
    <t xml:space="preserve"> WATER DISTRIBUTION OPERATIONS  </t>
  </si>
  <si>
    <t>WATER &amp; SEWER FUND PRODUCTION</t>
  </si>
  <si>
    <t xml:space="preserve"> IMPROVEMENTS OTHER T </t>
  </si>
  <si>
    <t>SUBTOTAL MACHINERY &amp; EQUIPMENT</t>
  </si>
  <si>
    <t xml:space="preserve"> WATER PRODUCTION</t>
  </si>
  <si>
    <t>WATER &amp; SEWER FUND MOSS LAKE PRODUCTION</t>
  </si>
  <si>
    <t xml:space="preserve"> SUBTOTAL MACHINERY AND EQUIPMENT</t>
  </si>
  <si>
    <t>WATER &amp; SEWER FUND INDUSTRIAL PRE-TREATMENT</t>
  </si>
  <si>
    <t>TOTAL CAPITAL ASSETS</t>
  </si>
  <si>
    <t xml:space="preserve"> INDUSTRIAL PRE-TREATMENT</t>
  </si>
  <si>
    <t>WATER &amp; SEWER FUND WASTEWATER COLLECTION</t>
  </si>
  <si>
    <t xml:space="preserve"> WASTEWATER COLLECTION</t>
  </si>
  <si>
    <t>WATER &amp; SEWER FUND WASTEWATER TREATMENT PLANT</t>
  </si>
  <si>
    <t xml:space="preserve"> SUBTOTAL  CAPITAL</t>
  </si>
  <si>
    <t xml:space="preserve"> WWTP OPERATIONS</t>
  </si>
  <si>
    <t>WATER &amp; SEWER FUND - NON-DEPARTMENTAL</t>
  </si>
  <si>
    <t xml:space="preserve"> 60-5499-50-99                          </t>
  </si>
  <si>
    <t xml:space="preserve"> 60-5701-50-99                          </t>
  </si>
  <si>
    <t xml:space="preserve"> TRANSFER TO GENERAL  </t>
  </si>
  <si>
    <t xml:space="preserve"> 60-5701-50-99-STREET                   </t>
  </si>
  <si>
    <t xml:space="preserve"> TRANSFER-GENERAL FUN </t>
  </si>
  <si>
    <t xml:space="preserve"> 60-5766-50-99                          </t>
  </si>
  <si>
    <t xml:space="preserve"> TRANSFER TO WATER PR </t>
  </si>
  <si>
    <t xml:space="preserve"> 60-5787-50-99                          </t>
  </si>
  <si>
    <t xml:space="preserve"> GTUA 2013 REFUNDING  </t>
  </si>
  <si>
    <t xml:space="preserve"> 60-5788-50-99                          </t>
  </si>
  <si>
    <t xml:space="preserve"> GTUA CONTRACT ADMINI </t>
  </si>
  <si>
    <t xml:space="preserve"> 60-5789-50-99                          </t>
  </si>
  <si>
    <t xml:space="preserve"> GTUA 2012 CONTRACT R </t>
  </si>
  <si>
    <t xml:space="preserve"> 60-5790-50-99                          </t>
  </si>
  <si>
    <t xml:space="preserve"> GTUA CONTRACT REV 20 </t>
  </si>
  <si>
    <t xml:space="preserve"> 60-5791-50-99                          </t>
  </si>
  <si>
    <t xml:space="preserve"> GTUA CONTRACT REV BO </t>
  </si>
  <si>
    <t xml:space="preserve"> 60-5792-50-99                          </t>
  </si>
  <si>
    <t xml:space="preserve"> GTUA-TEXOMA WATER PR </t>
  </si>
  <si>
    <t xml:space="preserve"> 60-5794-50-99                          </t>
  </si>
  <si>
    <t xml:space="preserve"> GTUA-2022 WTR LINE   </t>
  </si>
  <si>
    <t>SUBTOTAL TRANSFERS</t>
  </si>
  <si>
    <t xml:space="preserve"> 60-5111-99-99                          </t>
  </si>
  <si>
    <t xml:space="preserve"> NPL ADJUSTMENT       </t>
  </si>
  <si>
    <t xml:space="preserve"> 60-5115-99-99                          </t>
  </si>
  <si>
    <t xml:space="preserve"> NET OPEB ACTIVITY    </t>
  </si>
  <si>
    <t xml:space="preserve"> 60-5198-99-99                          </t>
  </si>
  <si>
    <t xml:space="preserve"> PENSION ADJUSTMENT   </t>
  </si>
  <si>
    <t xml:space="preserve"> 60-5435-99-99                          </t>
  </si>
  <si>
    <t xml:space="preserve"> ACCRUED INTEREST EXP </t>
  </si>
  <si>
    <t xml:space="preserve"> 60-5454-99-99                          </t>
  </si>
  <si>
    <t xml:space="preserve"> 2020 GENERAL OBLIGAT </t>
  </si>
  <si>
    <t xml:space="preserve"> 60-5473-99-99                          </t>
  </si>
  <si>
    <t xml:space="preserve"> 2012 CO'S            </t>
  </si>
  <si>
    <t xml:space="preserve"> 60-5474-99-99                          </t>
  </si>
  <si>
    <t xml:space="preserve"> 2013 CERT OF OBLIGAT </t>
  </si>
  <si>
    <t xml:space="preserve"> 60-5476-99-99                          </t>
  </si>
  <si>
    <t xml:space="preserve"> 2015 CO TAX AND REVE </t>
  </si>
  <si>
    <t xml:space="preserve"> 60-5477-99-99                          </t>
  </si>
  <si>
    <t xml:space="preserve"> 2016 GO DEBT REFUNDI </t>
  </si>
  <si>
    <t xml:space="preserve"> 60-5478-99-99                          </t>
  </si>
  <si>
    <t xml:space="preserve"> 2014 GO DEBT         </t>
  </si>
  <si>
    <t xml:space="preserve"> 60-5481-99-99                          </t>
  </si>
  <si>
    <t xml:space="preserve"> 2017 REFUNDING GO'S  </t>
  </si>
  <si>
    <t xml:space="preserve"> 60-5499-99-99                          </t>
  </si>
  <si>
    <t>SUBTOTAL DEBT</t>
  </si>
  <si>
    <t>NON-DEPARTMENTAL</t>
  </si>
  <si>
    <t>SOLID WASTE FUND SUMMARY</t>
  </si>
  <si>
    <t xml:space="preserve">     RESIDENTIAL</t>
  </si>
  <si>
    <t xml:space="preserve">     LANDFILL/DISPOSAL</t>
  </si>
  <si>
    <t xml:space="preserve">     COM'L/MULTIFAMILY</t>
  </si>
  <si>
    <t xml:space="preserve">     TRANSFER STATION</t>
  </si>
  <si>
    <t xml:space="preserve">     NON-DEPT'L</t>
  </si>
  <si>
    <t>SOLID WASTE FUND - REVENUES</t>
  </si>
  <si>
    <t xml:space="preserve"> 68-4621-00-00                          </t>
  </si>
  <si>
    <t xml:space="preserve"> 68-4623-00-00                          </t>
  </si>
  <si>
    <t xml:space="preserve"> 68-4650-00-00                          </t>
  </si>
  <si>
    <t xml:space="preserve"> SOLID WASTE REV-RESI </t>
  </si>
  <si>
    <t xml:space="preserve"> 68-4651-00-00                          </t>
  </si>
  <si>
    <t xml:space="preserve"> SOLID WASTE REV-COM' </t>
  </si>
  <si>
    <t xml:space="preserve"> 68-4652-00-00                          </t>
  </si>
  <si>
    <t xml:space="preserve"> SOLID WASTE REV-MULT </t>
  </si>
  <si>
    <t xml:space="preserve"> 68-4653-00-00                          </t>
  </si>
  <si>
    <t xml:space="preserve"> UNBILLED SOLID WASTE </t>
  </si>
  <si>
    <t xml:space="preserve"> 68-4654-00-00                          </t>
  </si>
  <si>
    <t xml:space="preserve"> 68-4655-00-00                          </t>
  </si>
  <si>
    <t xml:space="preserve"> 68-4656-00-00                          </t>
  </si>
  <si>
    <t xml:space="preserve"> 68-4660-00-00                          </t>
  </si>
  <si>
    <t xml:space="preserve"> TRANSFER STATION     </t>
  </si>
  <si>
    <t xml:space="preserve"> 68-4661-00-00                          </t>
  </si>
  <si>
    <t xml:space="preserve"> SMALL CONTAINER XPU  </t>
  </si>
  <si>
    <t xml:space="preserve"> 68-4662-00-00                          </t>
  </si>
  <si>
    <t xml:space="preserve"> CARDBOARD COLLECTION </t>
  </si>
  <si>
    <t xml:space="preserve"> 68-4665-00-00                          </t>
  </si>
  <si>
    <t xml:space="preserve"> TRASH BAG SALES REVE </t>
  </si>
  <si>
    <t xml:space="preserve"> 68-4698-00-00                          </t>
  </si>
  <si>
    <t xml:space="preserve"> 68-4699-00-00                          </t>
  </si>
  <si>
    <t xml:space="preserve"> SUBTOTAL COLLECTION/DISPOSAL FEES</t>
  </si>
  <si>
    <t xml:space="preserve"> 68-4701-00-00                          </t>
  </si>
  <si>
    <t xml:space="preserve"> 68-4703-00-00                          </t>
  </si>
  <si>
    <t xml:space="preserve"> GAIN ON DISPOSITION/ </t>
  </si>
  <si>
    <t xml:space="preserve"> 68-4709-00-00                          </t>
  </si>
  <si>
    <t xml:space="preserve"> SUBTOTAL OTHER REVENUES</t>
  </si>
  <si>
    <t xml:space="preserve"> TOTAL REVENUES</t>
  </si>
  <si>
    <t>SOLID WASTE FUND RESIDENTIAL COLLECTIONS</t>
  </si>
  <si>
    <t xml:space="preserve"> SOFTWARE MAINTENANCE </t>
  </si>
  <si>
    <t xml:space="preserve"> SUBTOTAL SERVICE</t>
  </si>
  <si>
    <t>SOLID WASTE FUND LANDFILL DISPOSAL LONG HAUL</t>
  </si>
  <si>
    <t>SUBTOTAL SERVICES</t>
  </si>
  <si>
    <t>LANDFILL DISPOSAL/LONG HAUL</t>
  </si>
  <si>
    <t>SOLID WASTE FUND COMMERCIAL/MULTIFAMILY COLLECTIONS</t>
  </si>
  <si>
    <t xml:space="preserve"> SUBTOTAL CAPITAL (OVER $15,000)</t>
  </si>
  <si>
    <t>COMMERCIAL/MULTIFAMILY</t>
  </si>
  <si>
    <t>SOLID WASTE FUND TRANSFER STATION</t>
  </si>
  <si>
    <t xml:space="preserve"> SUBTOTAL CAPITAL </t>
  </si>
  <si>
    <t>SOLID WASTE FUND NON-DEPARTMENTAL</t>
  </si>
  <si>
    <t xml:space="preserve"> 68-5701-50-99                          </t>
  </si>
  <si>
    <t xml:space="preserve"> 68-5701-50-99-STREET                   </t>
  </si>
  <si>
    <t xml:space="preserve"> 68-5769-50-99                          </t>
  </si>
  <si>
    <t xml:space="preserve"> TRANSFER TO FUND 69  </t>
  </si>
  <si>
    <t xml:space="preserve"> SUBTOTAL TRANSFERS OUT</t>
  </si>
  <si>
    <t xml:space="preserve"> 68-5435-99-99                          </t>
  </si>
  <si>
    <t xml:space="preserve"> 68-5477-99-99                          </t>
  </si>
  <si>
    <t xml:space="preserve"> DEBT EXP 2016 REFUND </t>
  </si>
  <si>
    <t xml:space="preserve"> 68-5482-99-99                          </t>
  </si>
  <si>
    <t xml:space="preserve"> 2018 CO              </t>
  </si>
  <si>
    <t xml:space="preserve"> SUBTOTAL DEBT</t>
  </si>
  <si>
    <t xml:space="preserve"> SOLID WASTE NON-DEPARTMENTAL</t>
  </si>
  <si>
    <t>STORMWATER UTILITY FUND SUMMARY</t>
  </si>
  <si>
    <t xml:space="preserve">  OPERATIONS</t>
  </si>
  <si>
    <t>INCREASE(DECREASE)</t>
  </si>
  <si>
    <t>STORMWATER UTILITY FUND REVENUES</t>
  </si>
  <si>
    <t xml:space="preserve"> 67-4630-00-00                          </t>
  </si>
  <si>
    <t xml:space="preserve"> RESIDENTIAL STORMWTR </t>
  </si>
  <si>
    <t xml:space="preserve"> 67-4631-00-00                          </t>
  </si>
  <si>
    <t xml:space="preserve"> COMMERCIAL STORMWTR  </t>
  </si>
  <si>
    <t xml:space="preserve"> 67-4632-00-00                          </t>
  </si>
  <si>
    <t xml:space="preserve"> MULTIFAMILY STORMWTR </t>
  </si>
  <si>
    <t xml:space="preserve"> 67-4633-00-00                          </t>
  </si>
  <si>
    <t xml:space="preserve"> UNBILLED STRMWTR UTI </t>
  </si>
  <si>
    <t xml:space="preserve"> 67-4699-00-00                          </t>
  </si>
  <si>
    <t xml:space="preserve"> SUBTOTAL UTILITY REVENUES</t>
  </si>
  <si>
    <t xml:space="preserve"> 67-4701-00-00                          </t>
  </si>
  <si>
    <t xml:space="preserve"> 67-4709-00-00                          </t>
  </si>
  <si>
    <t xml:space="preserve"> 67-4930-00-00                          </t>
  </si>
  <si>
    <t xml:space="preserve"> TRANSFER FROM DEBT S </t>
  </si>
  <si>
    <t xml:space="preserve"> SUBTOTAL TRANSFER/OTHER REVENUES</t>
  </si>
  <si>
    <t xml:space="preserve"> TOTAL STORMWATER FUND REVENUES</t>
  </si>
  <si>
    <t>STORMWATER UTILITY FUND OPERATIONS</t>
  </si>
  <si>
    <t>STORMWATER UTILITY FUND NON-DEPARTMENTAL</t>
  </si>
  <si>
    <t xml:space="preserve"> 67-5701-50-99                          </t>
  </si>
  <si>
    <t xml:space="preserve"> 67-5730-50-99                          </t>
  </si>
  <si>
    <t xml:space="preserve"> TRANSFER TO DEBT SER </t>
  </si>
  <si>
    <t xml:space="preserve"> 67-5765-50-99                          </t>
  </si>
  <si>
    <t xml:space="preserve"> TRANSFER TO STORMWAT </t>
  </si>
  <si>
    <t>TOTAL TRANSFERS OUT</t>
  </si>
  <si>
    <t xml:space="preserve"> 67-5111-99-99                          </t>
  </si>
  <si>
    <t xml:space="preserve"> 67-5115-99-99                          </t>
  </si>
  <si>
    <t xml:space="preserve"> 67-5198-99-99                          </t>
  </si>
  <si>
    <t xml:space="preserve"> 67-5435-99-99                          </t>
  </si>
  <si>
    <t xml:space="preserve"> 67-5454-99-99                          </t>
  </si>
  <si>
    <t xml:space="preserve"> 67-5472-99-99                          </t>
  </si>
  <si>
    <t xml:space="preserve"> 2012 REFUNDING GO'S  </t>
  </si>
  <si>
    <t xml:space="preserve"> 67-5473-99-99                          </t>
  </si>
  <si>
    <t xml:space="preserve"> 67-5477-99-99                          </t>
  </si>
  <si>
    <t xml:space="preserve"> 67-5478-99-99                          </t>
  </si>
  <si>
    <t xml:space="preserve"> 67-5481-99-99                          </t>
  </si>
  <si>
    <t xml:space="preserve"> TOTAL DEBT SERVICE</t>
  </si>
  <si>
    <t xml:space="preserve"> TOTAL NON-DEPARTMENTAL</t>
  </si>
  <si>
    <t>GENERAL OBLIGATION I &amp; S FUND</t>
  </si>
  <si>
    <t xml:space="preserve"> BEGINNING BALANCE OCTOBER 1</t>
  </si>
  <si>
    <t xml:space="preserve"> 30-4001-00-00                          </t>
  </si>
  <si>
    <t xml:space="preserve"> CURRENT TAXES RESOLV </t>
  </si>
  <si>
    <t xml:space="preserve"> 30-4002-00-00                          </t>
  </si>
  <si>
    <t xml:space="preserve"> DELINQUENT TAXES RES </t>
  </si>
  <si>
    <t xml:space="preserve"> 30-4003-00-00                          </t>
  </si>
  <si>
    <t xml:space="preserve"> PENALTY AND INTEREST </t>
  </si>
  <si>
    <t>SUBTOTAL TAX REVENUES</t>
  </si>
  <si>
    <t xml:space="preserve"> 30-4701-00-00                          </t>
  </si>
  <si>
    <t xml:space="preserve"> 30-4715-00-00                          </t>
  </si>
  <si>
    <t xml:space="preserve"> DEVELOPMENT FEE-CEME </t>
  </si>
  <si>
    <t xml:space="preserve"> 30-4967-00-00                          </t>
  </si>
  <si>
    <t xml:space="preserve"> TRANSFER FROM STRMWT </t>
  </si>
  <si>
    <t xml:space="preserve"> SUBTOTAL TRANSFERS IN</t>
  </si>
  <si>
    <t xml:space="preserve"> 30-5404-13-10                          </t>
  </si>
  <si>
    <t xml:space="preserve"> 30-5454-13-10                          </t>
  </si>
  <si>
    <t xml:space="preserve"> 2020 GO              </t>
  </si>
  <si>
    <t xml:space="preserve"> 30-5455-13-10                          </t>
  </si>
  <si>
    <t xml:space="preserve"> 30-5472-13-10                          </t>
  </si>
  <si>
    <t xml:space="preserve"> 30-5473-13-10                          </t>
  </si>
  <si>
    <t xml:space="preserve"> 30-5477-13-10                          </t>
  </si>
  <si>
    <t xml:space="preserve"> 2014 GEN OBLIGA BOND </t>
  </si>
  <si>
    <t xml:space="preserve"> 30-5479-13-10                          </t>
  </si>
  <si>
    <t xml:space="preserve"> 2016 GO REFUNDING AN </t>
  </si>
  <si>
    <t xml:space="preserve"> 30-5481-13-10                          </t>
  </si>
  <si>
    <t xml:space="preserve"> 2017 REF GO'S        </t>
  </si>
  <si>
    <t xml:space="preserve"> 30-5482-13-10                          </t>
  </si>
  <si>
    <t xml:space="preserve"> 2018 CO DEBT         </t>
  </si>
  <si>
    <t xml:space="preserve"> 30-5499-13-10                          </t>
  </si>
  <si>
    <t xml:space="preserve"> SUBTOTAL DEBT SERVICE</t>
  </si>
  <si>
    <t xml:space="preserve"> 30-5723-50-99                          </t>
  </si>
  <si>
    <t xml:space="preserve"> TRANSFER TO GOLF FUN </t>
  </si>
  <si>
    <t xml:space="preserve"> 30-5760-50-99                          </t>
  </si>
  <si>
    <t xml:space="preserve"> 30-5761-50-99                          </t>
  </si>
  <si>
    <t xml:space="preserve"> TRANSFER TO AIRPORT  </t>
  </si>
  <si>
    <t xml:space="preserve"> 30-5767-50-99                          </t>
  </si>
  <si>
    <t xml:space="preserve"> TOTAL EXPENDITURES</t>
  </si>
  <si>
    <t xml:space="preserve"> ENDING BALANCE SEPTEMBER 30</t>
  </si>
  <si>
    <t xml:space="preserve"> INCREASE/DECREASE</t>
  </si>
  <si>
    <t>AIRPORT FUND SUMMARY</t>
  </si>
  <si>
    <t xml:space="preserve">    IN FUND BALANCE</t>
  </si>
  <si>
    <t>AIRPORT FUND REVENUES</t>
  </si>
  <si>
    <t xml:space="preserve"> 61-4698-00-00                          </t>
  </si>
  <si>
    <t xml:space="preserve"> 61-4701-00-00                          </t>
  </si>
  <si>
    <t xml:space="preserve"> 61-4704-00-00                          </t>
  </si>
  <si>
    <t xml:space="preserve"> AGRICULTURAL LEASE-H </t>
  </si>
  <si>
    <t xml:space="preserve"> 61-4707-00-00                          </t>
  </si>
  <si>
    <t xml:space="preserve"> LAND RENTAL-GRAZING  </t>
  </si>
  <si>
    <t xml:space="preserve"> 61-4709-00-00                          </t>
  </si>
  <si>
    <t xml:space="preserve"> 61-4732-00-00                          </t>
  </si>
  <si>
    <t xml:space="preserve"> AIRPORT FUEL SALES   </t>
  </si>
  <si>
    <t xml:space="preserve"> 61-4740-00-00                          </t>
  </si>
  <si>
    <t xml:space="preserve"> GROUND LEASE - MONTH </t>
  </si>
  <si>
    <t xml:space="preserve"> 61-4741-00-00                          </t>
  </si>
  <si>
    <t xml:space="preserve"> GROUND LEASE - ANNUA </t>
  </si>
  <si>
    <t xml:space="preserve"> 61-4788-00-00                          </t>
  </si>
  <si>
    <t xml:space="preserve"> TIE DOWN RENTAL      </t>
  </si>
  <si>
    <t xml:space="preserve"> 61-4789-00-00                          </t>
  </si>
  <si>
    <t xml:space="preserve"> MULTI-USE HANGAR REN </t>
  </si>
  <si>
    <t xml:space="preserve"> 61-4790-00-00                          </t>
  </si>
  <si>
    <t xml:space="preserve"> T-HANGAR RENTAL      </t>
  </si>
  <si>
    <t xml:space="preserve"> 61-4795-00-00                          </t>
  </si>
  <si>
    <t xml:space="preserve"> CATERING FEES REVENU </t>
  </si>
  <si>
    <t xml:space="preserve"> 61-4798-00-00                          </t>
  </si>
  <si>
    <t xml:space="preserve"> PILOT SUPPLIES - SAL </t>
  </si>
  <si>
    <t xml:space="preserve"> TOTAL OPERATING REVENUE</t>
  </si>
  <si>
    <t xml:space="preserve"> 61-4803-00-00                          </t>
  </si>
  <si>
    <t xml:space="preserve"> GRANT REV RAMP-TXDOT </t>
  </si>
  <si>
    <t xml:space="preserve"> 61-4804-00-00                          </t>
  </si>
  <si>
    <t xml:space="preserve"> GRANT REVENUE FEMA   </t>
  </si>
  <si>
    <t xml:space="preserve"> 61-4805-00-00                          </t>
  </si>
  <si>
    <t xml:space="preserve"> OTHER GRANT REVENUE  </t>
  </si>
  <si>
    <t xml:space="preserve"> TOTAL GRANT REVENUE</t>
  </si>
  <si>
    <t xml:space="preserve"> 61-4930-00-00                          </t>
  </si>
  <si>
    <t xml:space="preserve"> TRANSFER FROM  I &amp; S </t>
  </si>
  <si>
    <t xml:space="preserve"> 61-4962-00-00                          </t>
  </si>
  <si>
    <t xml:space="preserve"> TRANSFER FROM FUND 6 </t>
  </si>
  <si>
    <t>TOTAL TRANSFERS</t>
  </si>
  <si>
    <t xml:space="preserve"> TOTAL AIRPORT REVENUES</t>
  </si>
  <si>
    <t>AIRPORT FUND OPERATIONS</t>
  </si>
  <si>
    <t xml:space="preserve"> FICA</t>
  </si>
  <si>
    <t xml:space="preserve"> SUBTOTAL FURNITURE AND FIXTURES</t>
  </si>
  <si>
    <t>SUBTOTAL BUILDINGS/IMPROVEMENTS</t>
  </si>
  <si>
    <t xml:space="preserve"> AIRPORT OPERATIONS</t>
  </si>
  <si>
    <t>AIRPORT CAPITAL IMPROVEMENTS FUND SUMMARY</t>
  </si>
  <si>
    <t xml:space="preserve"> 62-4701-00-00                          </t>
  </si>
  <si>
    <t xml:space="preserve"> 62-4961-00-00                          </t>
  </si>
  <si>
    <t xml:space="preserve"> TRANSFER FROM AIRPOR </t>
  </si>
  <si>
    <t xml:space="preserve">  TOTAL REVENUE</t>
  </si>
  <si>
    <t xml:space="preserve"> 62-5761-50-99                          </t>
  </si>
  <si>
    <t xml:space="preserve"> TOTAL TRANSFERS</t>
  </si>
  <si>
    <t>Note:  These funds are restricted and can only be spent on airport capital improvements.</t>
  </si>
  <si>
    <t>GOLF COURSE FUND SUMMARY</t>
  </si>
  <si>
    <t xml:space="preserve">  PRO SHOP</t>
  </si>
  <si>
    <t>GOLF COURSE FUND - REVENUES</t>
  </si>
  <si>
    <t xml:space="preserve"> 23-4502-00-00                          </t>
  </si>
  <si>
    <t xml:space="preserve"> GREEN FEES           </t>
  </si>
  <si>
    <t xml:space="preserve"> 23-4503-00-00                          </t>
  </si>
  <si>
    <t xml:space="preserve"> CART STORAGE FEES    </t>
  </si>
  <si>
    <t xml:space="preserve"> 23-4504-00-00                          </t>
  </si>
  <si>
    <t xml:space="preserve"> TRAIL FEES           </t>
  </si>
  <si>
    <t xml:space="preserve"> 23-4514-00-00                          </t>
  </si>
  <si>
    <t xml:space="preserve"> INDIVIDUAL MEMBERSHI </t>
  </si>
  <si>
    <t xml:space="preserve"> 23-4515-00-00                          </t>
  </si>
  <si>
    <t xml:space="preserve"> GOLF CART RENTAL     </t>
  </si>
  <si>
    <t xml:space="preserve"> SUBTOTAL</t>
  </si>
  <si>
    <t xml:space="preserve"> 23-4622-00-00                          </t>
  </si>
  <si>
    <t xml:space="preserve"> OVER/SHORT           </t>
  </si>
  <si>
    <t xml:space="preserve"> 23-4701-00-00                          </t>
  </si>
  <si>
    <t xml:space="preserve"> 23-4703-00-00                          </t>
  </si>
  <si>
    <t xml:space="preserve"> 23-4709-00-00                          </t>
  </si>
  <si>
    <t xml:space="preserve"> 23-4725-00-00                          </t>
  </si>
  <si>
    <t xml:space="preserve"> COMMISSION-MERCHANDI </t>
  </si>
  <si>
    <t xml:space="preserve"> 23-4766-00-00                          </t>
  </si>
  <si>
    <t xml:space="preserve"> ALCOHOL SALES        </t>
  </si>
  <si>
    <t xml:space="preserve"> 23-4771-00-00                          </t>
  </si>
  <si>
    <t xml:space="preserve"> PLAYER PASS REVENUES </t>
  </si>
  <si>
    <t xml:space="preserve"> 23-4776-00-00                          </t>
  </si>
  <si>
    <t xml:space="preserve"> GOLF MERCHANDISE SAL </t>
  </si>
  <si>
    <t xml:space="preserve"> 23-4777-00-00                          </t>
  </si>
  <si>
    <t xml:space="preserve"> VENDING REVENUES     </t>
  </si>
  <si>
    <t xml:space="preserve"> 23-4778-00-00                          </t>
  </si>
  <si>
    <t xml:space="preserve"> GOLF CONCESSIONS     </t>
  </si>
  <si>
    <t xml:space="preserve"> 23-4901-00-00                          </t>
  </si>
  <si>
    <t xml:space="preserve"> TRANSFER FROM GENERA </t>
  </si>
  <si>
    <t xml:space="preserve"> 23-4922-00-00                          </t>
  </si>
  <si>
    <t xml:space="preserve"> TRANSFER FROM HOTEL/ </t>
  </si>
  <si>
    <t xml:space="preserve"> 23-4930-00-00                          </t>
  </si>
  <si>
    <t xml:space="preserve"> REVENUES TOTAL</t>
  </si>
  <si>
    <t>GOLF COURSE FUND PRO SHOP</t>
  </si>
  <si>
    <t xml:space="preserve"> TRAVEL TRAINING &amp; SE </t>
  </si>
  <si>
    <t xml:space="preserve"> GOLF PRO SHOP</t>
  </si>
  <si>
    <t>GOLF COURSE FUND OPERATIONS</t>
  </si>
  <si>
    <t xml:space="preserve"> GOLF COURSE OPERATIONS</t>
  </si>
  <si>
    <t>GOLF COURSE FUND NON-DEPARTMENTAL</t>
  </si>
  <si>
    <t xml:space="preserve"> 23-5770-50-99                          </t>
  </si>
  <si>
    <t xml:space="preserve"> TRANSFER TO GOLF PRO </t>
  </si>
  <si>
    <t xml:space="preserve"> 23-5477-99-99                          </t>
  </si>
  <si>
    <t xml:space="preserve"> TOTAL DEBT</t>
  </si>
  <si>
    <t xml:space="preserve"> NON-DEPARTMENTAL</t>
  </si>
  <si>
    <t>HOTEL/MOTEL FUND</t>
  </si>
  <si>
    <t xml:space="preserve"> REVENUES</t>
  </si>
  <si>
    <t xml:space="preserve"> 22-4104-00-00                          </t>
  </si>
  <si>
    <t xml:space="preserve"> OCCUPANCY TAXES      </t>
  </si>
  <si>
    <t xml:space="preserve"> 22-4701-00-00                          </t>
  </si>
  <si>
    <t xml:space="preserve"> 22-4921-00-00                          </t>
  </si>
  <si>
    <t xml:space="preserve"> TRANSFER FROM MC TEC </t>
  </si>
  <si>
    <t xml:space="preserve"> TOTAL FUNDS AVAILABLE</t>
  </si>
  <si>
    <t xml:space="preserve"> EXPENDITURES</t>
  </si>
  <si>
    <t xml:space="preserve"> 22-5910-10-19                          </t>
  </si>
  <si>
    <t xml:space="preserve"> COOKE COUNTY HERITAG </t>
  </si>
  <si>
    <t xml:space="preserve"> 22-5912-10-19                          </t>
  </si>
  <si>
    <t xml:space="preserve"> CHAMBER OF COMMERCE- </t>
  </si>
  <si>
    <t xml:space="preserve"> 22-5913-10-19                          </t>
  </si>
  <si>
    <t xml:space="preserve"> ARTS COUNCIL         </t>
  </si>
  <si>
    <t xml:space="preserve"> 22-5914-10-19                          </t>
  </si>
  <si>
    <t xml:space="preserve"> BUTTERFIELD STAGE    </t>
  </si>
  <si>
    <t xml:space="preserve"> 22-5924-10-19                          </t>
  </si>
  <si>
    <t xml:space="preserve"> MORTON MUSEUM        </t>
  </si>
  <si>
    <t>TOTAL LOCAL ORGANIZATIONS</t>
  </si>
  <si>
    <t xml:space="preserve"> 22-5302-10-19                          </t>
  </si>
  <si>
    <t xml:space="preserve"> 22-5303-10-19                          </t>
  </si>
  <si>
    <t xml:space="preserve"> MEDAL OF HONOR       </t>
  </si>
  <si>
    <t xml:space="preserve"> 22-5304-10-19                          </t>
  </si>
  <si>
    <t xml:space="preserve"> MOH MUSEUM EXP       </t>
  </si>
  <si>
    <t xml:space="preserve"> 22-5305-10-19                          </t>
  </si>
  <si>
    <t xml:space="preserve"> FARMERS MARKET EVENT </t>
  </si>
  <si>
    <t xml:space="preserve"> 22-5320-10-19                          </t>
  </si>
  <si>
    <t>TOTAL MAINTENANCE</t>
  </si>
  <si>
    <t xml:space="preserve"> 22-5701-50-99                          </t>
  </si>
  <si>
    <t xml:space="preserve"> TRANSFER TO GEN FUND </t>
  </si>
  <si>
    <t xml:space="preserve"> 22-5701-50-99-CIVIC                    </t>
  </si>
  <si>
    <t xml:space="preserve"> TRANSFER TO GEN F/CI </t>
  </si>
  <si>
    <t xml:space="preserve"> 22-5701-50-99-WEB                      </t>
  </si>
  <si>
    <t xml:space="preserve"> 22-5723-50-99                          </t>
  </si>
  <si>
    <t xml:space="preserve"> TRANSFER TO GOLF COU </t>
  </si>
  <si>
    <t xml:space="preserve"> 22-5755-50-99                          </t>
  </si>
  <si>
    <t xml:space="preserve"> TRANSFER TO ASSIGNED </t>
  </si>
  <si>
    <t xml:space="preserve"> TRANSFERS OUT</t>
  </si>
  <si>
    <t>ASSIGNED PROJECT REVENUES</t>
  </si>
  <si>
    <t>ASSIGNED PROJECTS</t>
  </si>
  <si>
    <t>INCREASE/(DECREASE)</t>
  </si>
  <si>
    <t xml:space="preserve">This special revenue fund is used to account for revenues designated by City Council for Special Projects and </t>
  </si>
  <si>
    <t>capital purchases.  Expenditures are limited to projects for the City as determined by the City Council or City Manager.</t>
  </si>
  <si>
    <t xml:space="preserve"> ASSIGNED PROJECT REVENUES</t>
  </si>
  <si>
    <t xml:space="preserve"> 55-4701-00-00                          </t>
  </si>
  <si>
    <t xml:space="preserve"> 55-4709-00-00                          </t>
  </si>
  <si>
    <t xml:space="preserve"> OTHER INCOME         </t>
  </si>
  <si>
    <t>TOTAL INTEREST AND OTHER REVENUE</t>
  </si>
  <si>
    <t xml:space="preserve"> 55-4901-00-00                          </t>
  </si>
  <si>
    <t xml:space="preserve"> TRANS FR GENERAL FUN </t>
  </si>
  <si>
    <t xml:space="preserve"> 55-4922-00-00                          </t>
  </si>
  <si>
    <t xml:space="preserve"> TOTAL ASSIGNED GENERAL REVENUES</t>
  </si>
  <si>
    <t>ASSIGNED PROJECT FUND</t>
  </si>
  <si>
    <t xml:space="preserve"> 55-5405-13-10                          </t>
  </si>
  <si>
    <t xml:space="preserve"> 55-5408-18-47                          </t>
  </si>
  <si>
    <t xml:space="preserve"> 55-5409-10-15                          </t>
  </si>
  <si>
    <t xml:space="preserve"> DEMOLITIONS          </t>
  </si>
  <si>
    <t xml:space="preserve"> 55-5450-15-23                          </t>
  </si>
  <si>
    <t xml:space="preserve"> CAPITAL LEASE QUINT  </t>
  </si>
  <si>
    <t xml:space="preserve"> 55-5499-10-10                          </t>
  </si>
  <si>
    <t xml:space="preserve"> MISC SERVICES        </t>
  </si>
  <si>
    <t>TOTAL CAPITAL LEASE OTHER SERV</t>
  </si>
  <si>
    <t xml:space="preserve"> 55-6501-50-99                          </t>
  </si>
  <si>
    <t xml:space="preserve"> LAND                 </t>
  </si>
  <si>
    <t xml:space="preserve"> 55-6504-15-23                          </t>
  </si>
  <si>
    <t xml:space="preserve"> EQUIPMENT            </t>
  </si>
  <si>
    <t xml:space="preserve"> 55-6504-16-46                          </t>
  </si>
  <si>
    <t xml:space="preserve"> 55-6504-50-99                          </t>
  </si>
  <si>
    <t xml:space="preserve"> 55-6505-14-22                          </t>
  </si>
  <si>
    <t xml:space="preserve"> PD VEHICLES          </t>
  </si>
  <si>
    <t xml:space="preserve"> 55-6505-15-23                          </t>
  </si>
  <si>
    <t xml:space="preserve"> VEHICLES             </t>
  </si>
  <si>
    <t xml:space="preserve"> 55-6507-10-10                          </t>
  </si>
  <si>
    <t xml:space="preserve"> 55-6507-16-42                          </t>
  </si>
  <si>
    <t xml:space="preserve"> 55-5499-50-99                          </t>
  </si>
  <si>
    <t xml:space="preserve"> 55-6507-50-99                          </t>
  </si>
  <si>
    <t xml:space="preserve"> 55-6510-50-99                          </t>
  </si>
  <si>
    <t xml:space="preserve"> SUMP                 </t>
  </si>
  <si>
    <t>TOTAL CAPITAL EXPENDITURES</t>
  </si>
  <si>
    <t xml:space="preserve"> 55-5701-50-99                          </t>
  </si>
  <si>
    <t xml:space="preserve"> TRANSFER TO FUND GEN </t>
  </si>
  <si>
    <t xml:space="preserve"> 55-5740-50-99                          </t>
  </si>
  <si>
    <t xml:space="preserve"> TRANSFER TO FUND 40  </t>
  </si>
  <si>
    <t xml:space="preserve"> 55-5198-99-99                          </t>
  </si>
  <si>
    <t xml:space="preserve"> TOTAL PENSION ADJUSTMENT</t>
  </si>
  <si>
    <t xml:space="preserve"> TOTAL PROJECT EXPENDITURES</t>
  </si>
  <si>
    <t>HOSPITAL DEMOLITION FUND</t>
  </si>
  <si>
    <t xml:space="preserve"> 12-4701-00-00                          </t>
  </si>
  <si>
    <t xml:space="preserve"> INTEREST INCOME      </t>
  </si>
  <si>
    <t xml:space="preserve"> 12-5409-50-99                          </t>
  </si>
  <si>
    <t xml:space="preserve"> DEMOLITION           </t>
  </si>
  <si>
    <t xml:space="preserve"> 12-5198-99-99                          </t>
  </si>
  <si>
    <t xml:space="preserve"> TOTAL EXPENSES</t>
  </si>
  <si>
    <t>Note:   The revenues have been assigned to demolish the old hospital</t>
  </si>
  <si>
    <t>MUNICIPAL COURT JUVENILE CASE MANAGER FUND</t>
  </si>
  <si>
    <t xml:space="preserve"> INTEREST             </t>
  </si>
  <si>
    <t>Note:  This fund was opened in April 2010 in complliance with Texas State law.  These funds are restricted to only go towards the salary</t>
  </si>
  <si>
    <t xml:space="preserve">            paid to the Juvenile Case Manager.  </t>
  </si>
  <si>
    <t xml:space="preserve"> MUNICIPAL COURT TECHNOLOGY FUND</t>
  </si>
  <si>
    <t xml:space="preserve"> INCREASE/(DECREASE)</t>
  </si>
  <si>
    <t xml:space="preserve"> MUNICIPAL COURT SECURITY FUND</t>
  </si>
  <si>
    <t xml:space="preserve"> 27-4311-00-00</t>
  </si>
  <si>
    <t xml:space="preserve"> SECURITY FEES                  </t>
  </si>
  <si>
    <t xml:space="preserve"> 27-4701-00-00                          </t>
  </si>
  <si>
    <t xml:space="preserve"> INTEREST                       </t>
  </si>
  <si>
    <t>TOTAL REVENUES</t>
  </si>
  <si>
    <t xml:space="preserve"> TOTAL CAPITAL</t>
  </si>
  <si>
    <t>LAW ENFORCEMENT OFFICER EDUCATION FUND</t>
  </si>
  <si>
    <t xml:space="preserve"> 14-4701-00-00                          </t>
  </si>
  <si>
    <t xml:space="preserve"> 14-4803-00-00                          </t>
  </si>
  <si>
    <t xml:space="preserve"> STATE ALLOCATION REV </t>
  </si>
  <si>
    <t xml:space="preserve"> 14-5406-14-22                          </t>
  </si>
  <si>
    <t>STATE SEIZURE FUND</t>
  </si>
  <si>
    <t xml:space="preserve"> 16-4701-00-00                          </t>
  </si>
  <si>
    <t xml:space="preserve"> 16-4757-00-00                          </t>
  </si>
  <si>
    <t xml:space="preserve"> RESTRICTED-DRUG FORT </t>
  </si>
  <si>
    <t xml:space="preserve"> 16-4921-00-00                          </t>
  </si>
  <si>
    <t xml:space="preserve"> 16-5299-14-22                          </t>
  </si>
  <si>
    <t xml:space="preserve"> MISCELLANEOUS K-9 SU </t>
  </si>
  <si>
    <t>TOTAL MISC K-9 SUPPLIES</t>
  </si>
  <si>
    <t xml:space="preserve"> 16-5319-14-22                          </t>
  </si>
  <si>
    <t>TOTAL SOFTWARE MATENANCE</t>
  </si>
  <si>
    <t xml:space="preserve"> 16-5406-14-22                          </t>
  </si>
  <si>
    <t>TOTAL TRAINING</t>
  </si>
  <si>
    <t xml:space="preserve"> 16-5504-14-22                          </t>
  </si>
  <si>
    <t xml:space="preserve"> OFFICE EQUIPMENT     </t>
  </si>
  <si>
    <t xml:space="preserve"> 16-5530-14-22                          </t>
  </si>
  <si>
    <t xml:space="preserve"> POLICE OFFICER EQUIP </t>
  </si>
  <si>
    <t>TOTAL EQUIP AND POLICE OFFICER EQU</t>
  </si>
  <si>
    <t xml:space="preserve"> 16-6504-14-22                          </t>
  </si>
  <si>
    <t>TOTAL MACHINERY &amp; EQUIPMENT</t>
  </si>
  <si>
    <t>Note:  This is a restricted fund.  The revenues are comprised of forfeited contraband collected by the State.  The State</t>
  </si>
  <si>
    <t xml:space="preserve">          Court then awards these funds to the Gainesville Police Department.  Expenditures are restricted to those that are</t>
  </si>
  <si>
    <t xml:space="preserve">          in support of drug enforcement investigations and operations that may result in furthering the law enforcement </t>
  </si>
  <si>
    <t xml:space="preserve">          goals and missions.</t>
  </si>
  <si>
    <t>CABLE PEG FEE FUND</t>
  </si>
  <si>
    <t xml:space="preserve"> 26-4117-00-00                          </t>
  </si>
  <si>
    <t xml:space="preserve"> PEG FEES REVENUES    </t>
  </si>
  <si>
    <t xml:space="preserve"> 26-4701-00-00                          </t>
  </si>
  <si>
    <t xml:space="preserve"> 26-5508-10-10                          </t>
  </si>
  <si>
    <t xml:space="preserve"> OFFICE MACHINERY AND </t>
  </si>
  <si>
    <t xml:space="preserve"> 26-6508-10-10                          </t>
  </si>
  <si>
    <t xml:space="preserve"> TOTAL OFFICE MACHINERY AND EQUIPMENT</t>
  </si>
  <si>
    <t>Note:  This is a restricted fund.  The revenues are comprised of a one percent (1%) fee paid by Time Warner to support public,</t>
  </si>
  <si>
    <t xml:space="preserve">          educational and governmental (PEG) programming.  These funds may be used only to support capital costs (e.g., equipment)</t>
  </si>
  <si>
    <t xml:space="preserve">          related to PEG channels.</t>
  </si>
  <si>
    <t xml:space="preserve"> 81-4407-00-00                          </t>
  </si>
  <si>
    <t xml:space="preserve"> LOT SALES AND NOTARY </t>
  </si>
  <si>
    <t xml:space="preserve"> 81-4701-00-00                          </t>
  </si>
  <si>
    <t xml:space="preserve"> 81-4709-00-00                          </t>
  </si>
  <si>
    <t xml:space="preserve"> TOTAL AVAILABLE FUNDS</t>
  </si>
  <si>
    <t xml:space="preserve"> 81-5701-50-99                          </t>
  </si>
  <si>
    <t>COHEN SCHOLARSHIP FUND</t>
  </si>
  <si>
    <t xml:space="preserve"> 84-4701-00-00                          </t>
  </si>
  <si>
    <t xml:space="preserve"> 84-5499-10-10                          </t>
  </si>
  <si>
    <t xml:space="preserve">CITY ATHLETIC FIELD PROJECTS FUND </t>
  </si>
  <si>
    <t xml:space="preserve"> 29-4508-00-00                          </t>
  </si>
  <si>
    <t xml:space="preserve"> DONATIONS            </t>
  </si>
  <si>
    <t xml:space="preserve"> 29-4575-00-00                          </t>
  </si>
  <si>
    <t xml:space="preserve"> ENHANCEMENT FEE      </t>
  </si>
  <si>
    <t xml:space="preserve"> 29-4701-00-00                          </t>
  </si>
  <si>
    <t xml:space="preserve"> 29-5507-16-42                          </t>
  </si>
  <si>
    <t>BUDGET 2024-2025</t>
  </si>
  <si>
    <t>2024-25</t>
  </si>
  <si>
    <t xml:space="preserve"> SUBTOTAL MINOR CAPITAL</t>
  </si>
  <si>
    <t xml:space="preserve"> 60-5484-99-99</t>
  </si>
  <si>
    <t xml:space="preserve"> 2024 CO BONDS</t>
  </si>
  <si>
    <t xml:space="preserve"> 60-5713-50-99                          </t>
  </si>
  <si>
    <t xml:space="preserve"> TRANSFER TO FUND 13- </t>
  </si>
  <si>
    <t xml:space="preserve"> 60-5483-99-99                          </t>
  </si>
  <si>
    <t xml:space="preserve"> 2023 CO'S            </t>
  </si>
  <si>
    <t xml:space="preserve"> ROLL-OFF/COMPACT-RENT</t>
  </si>
  <si>
    <t xml:space="preserve"> ROLL-OFF COMPACT-DEL</t>
  </si>
  <si>
    <t xml:space="preserve"> ROLL-OFF/COMPACT-PULL</t>
  </si>
  <si>
    <t>BUDGET</t>
  </si>
  <si>
    <t xml:space="preserve"> 68-5111-99-99                          </t>
  </si>
  <si>
    <t xml:space="preserve"> 68-5115-99-99                          </t>
  </si>
  <si>
    <t xml:space="preserve"> 68-5198-99-99                          </t>
  </si>
  <si>
    <t xml:space="preserve"> 30-5484-13-10</t>
  </si>
  <si>
    <t xml:space="preserve"> 2022 GO             </t>
  </si>
  <si>
    <t xml:space="preserve"> TRANSFER TO WATER FU </t>
  </si>
  <si>
    <t xml:space="preserve"> 61-4508-00-00                          </t>
  </si>
  <si>
    <t xml:space="preserve"> DONATION-RUNWAY 1836 </t>
  </si>
  <si>
    <t xml:space="preserve">           </t>
  </si>
  <si>
    <t xml:space="preserve"> 62-4807-00-00                          </t>
  </si>
  <si>
    <t xml:space="preserve"> IMPROVEMENTS OTHER THAN BLDGS</t>
  </si>
  <si>
    <t xml:space="preserve"> 22-5321-10-19</t>
  </si>
  <si>
    <t xml:space="preserve"> SIGNAGE</t>
  </si>
  <si>
    <t xml:space="preserve"> 22-5322-10-19</t>
  </si>
  <si>
    <t xml:space="preserve"> WINE AND COUNTRY FESTIVAL</t>
  </si>
  <si>
    <t xml:space="preserve"> 22-5405-10-19</t>
  </si>
  <si>
    <t xml:space="preserve"> ADVERTISING</t>
  </si>
  <si>
    <t>TOTAL SERVICES</t>
  </si>
  <si>
    <t>TOTAL BUTTERFIELD ELEVATOR</t>
  </si>
  <si>
    <t xml:space="preserve"> 22-5701-50-99-TOUR</t>
  </si>
  <si>
    <t xml:space="preserve"> TRANSFER TO GEN F/TOURISM</t>
  </si>
  <si>
    <t xml:space="preserve"> HOTEL ASSOCIATION WE </t>
  </si>
  <si>
    <t xml:space="preserve"> 22-6502-10-19                          </t>
  </si>
  <si>
    <t xml:space="preserve"> BUTTERFIELD STAGE EL </t>
  </si>
  <si>
    <t xml:space="preserve"> 22-5702-50-99                          </t>
  </si>
  <si>
    <t xml:space="preserve"> TRANSF TO GF F/CIVIC </t>
  </si>
  <si>
    <t xml:space="preserve"> 55-4919-00-00</t>
  </si>
  <si>
    <t xml:space="preserve"> TRANSFER FROM COVID-19</t>
  </si>
  <si>
    <t xml:space="preserve"> 55-4912-00-00                          </t>
  </si>
  <si>
    <t xml:space="preserve"> TRANSFER FROM HOSPIT </t>
  </si>
  <si>
    <t xml:space="preserve">                  ASSIGNED PROJECT FUND SUMMARY</t>
  </si>
  <si>
    <t xml:space="preserve"> 16-5404-14-22                          </t>
  </si>
  <si>
    <t xml:space="preserve"> 16-6505-14-22                          </t>
  </si>
  <si>
    <t xml:space="preserve"> MOTOR VEHICLES       </t>
  </si>
  <si>
    <t xml:space="preserve">                     </t>
  </si>
  <si>
    <t xml:space="preserve"> 12-5755-50-99                          </t>
  </si>
  <si>
    <t>PERMANENT CEMETERY FUND</t>
  </si>
  <si>
    <t xml:space="preserve"> 81-4622-00-00                          </t>
  </si>
  <si>
    <t xml:space="preserve"> CASH OVER/SHORT      </t>
  </si>
  <si>
    <t>FEDERAL SEIZURE FUND</t>
  </si>
  <si>
    <t>15-5304-14-22</t>
  </si>
  <si>
    <t>EQUIPMENT MAINTENANCE</t>
  </si>
  <si>
    <t>15-5406-14-22</t>
  </si>
  <si>
    <t>TRAINING</t>
  </si>
  <si>
    <t>15-5530-14-22</t>
  </si>
  <si>
    <t>POLICE OFFICER EQUIPMENT</t>
  </si>
  <si>
    <t xml:space="preserve"> 15-4701-00-00                          </t>
  </si>
  <si>
    <t xml:space="preserve"> 15-4901-00-00                          </t>
  </si>
  <si>
    <t xml:space="preserve"> TRANSFER FROM FUND 0 </t>
  </si>
  <si>
    <t xml:space="preserve"> 55-6502-14-22</t>
  </si>
  <si>
    <t xml:space="preserve"> BUILDINGS</t>
  </si>
  <si>
    <t xml:space="preserve"> 55-6502-15-23</t>
  </si>
  <si>
    <t xml:space="preserve"> 55-6501-10-10                          </t>
  </si>
  <si>
    <t xml:space="preserve"> 55-6504-14-22                          </t>
  </si>
  <si>
    <t xml:space="preserve"> 55-6506-24-48                          </t>
  </si>
  <si>
    <t xml:space="preserve"> SOFTWARE             </t>
  </si>
  <si>
    <t xml:space="preserve"> 55-5760-50-99                          </t>
  </si>
  <si>
    <t xml:space="preserve"> TRANSFER TO FUND 60  </t>
  </si>
  <si>
    <t xml:space="preserve">BEGINNING BALANCE OCTOBER 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</si>
</sst>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mm/dd/yy"/>
    <numFmt numFmtId="165" formatCode="0_);\(0\)"/>
  </numFmts>
  <fonts count="14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i/>
      <sz val="8"/>
      <name val="Arial"/>
      <family val="2"/>
    </font>
    <font>
      <sz val="9"/>
      <name val="Arial"/>
      <family val="2"/>
    </font>
    <font>
      <b/>
      <sz val="8.8000000000000007"/>
      <name val="Arial"/>
      <family val="2"/>
    </font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b/>
      <sz val="9"/>
      <color rgb="FF000000"/>
      <name val="Tahoma"/>
      <family val="2"/>
    </font>
    <font>
      <sz val="9"/>
      <color rgb="FF00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14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ck">
        <color auto="1"/>
      </top>
      <bottom/>
      <diagonal/>
    </border>
    <border>
      <left/>
      <right/>
      <top/>
      <bottom style="thick">
        <color theme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209">
    <xf numFmtId="0" fontId="0" fillId="0" borderId="0" xfId="0"/>
    <xf numFmtId="37" fontId="1" fillId="0" borderId="0" xfId="0" applyNumberFormat="1" applyFont="1" applyAlignment="1">
      <alignment horizontal="centerContinuous"/>
    </xf>
    <xf numFmtId="37" fontId="2" fillId="0" borderId="0" xfId="0" applyNumberFormat="1" applyFont="1" applyAlignment="1">
      <alignment horizontal="centerContinuous"/>
    </xf>
    <xf numFmtId="37" fontId="2" fillId="0" borderId="0" xfId="0" applyNumberFormat="1" applyFont="1"/>
    <xf numFmtId="37" fontId="2" fillId="0" borderId="0" xfId="0" applyNumberFormat="1" applyFont="1" applyFill="1"/>
    <xf numFmtId="37" fontId="2" fillId="0" borderId="0" xfId="0" applyNumberFormat="1" applyFont="1" applyFill="1" applyProtection="1">
      <protection locked="0"/>
    </xf>
    <xf numFmtId="37" fontId="1" fillId="0" borderId="0" xfId="0" applyNumberFormat="1" applyFont="1" applyAlignment="1">
      <alignment horizontal="center"/>
    </xf>
    <xf numFmtId="37" fontId="1" fillId="0" borderId="0" xfId="0" applyNumberFormat="1" applyFont="1" applyFill="1" applyAlignment="1">
      <alignment horizontal="center"/>
    </xf>
    <xf numFmtId="37" fontId="1" fillId="0" borderId="1" xfId="0" applyNumberFormat="1" applyFont="1" applyBorder="1" applyAlignment="1">
      <alignment horizontal="center"/>
    </xf>
    <xf numFmtId="37" fontId="1" fillId="0" borderId="0" xfId="0" applyNumberFormat="1" applyFont="1" applyBorder="1" applyAlignment="1">
      <alignment horizontal="center"/>
    </xf>
    <xf numFmtId="37" fontId="1" fillId="0" borderId="0" xfId="0" applyNumberFormat="1" applyFont="1" applyBorder="1" applyAlignment="1" applyProtection="1">
      <alignment horizontal="center"/>
      <protection locked="0"/>
    </xf>
    <xf numFmtId="37" fontId="2" fillId="0" borderId="0" xfId="0" applyNumberFormat="1" applyFont="1" applyFill="1" applyBorder="1" applyAlignment="1">
      <alignment horizontal="left"/>
    </xf>
    <xf numFmtId="37" fontId="2" fillId="0" borderId="2" xfId="0" applyNumberFormat="1" applyFont="1" applyBorder="1"/>
    <xf numFmtId="37" fontId="1" fillId="0" borderId="0" xfId="0" applyNumberFormat="1" applyFont="1" applyFill="1" applyAlignment="1">
      <alignment horizontal="centerContinuous"/>
    </xf>
    <xf numFmtId="37" fontId="2" fillId="0" borderId="0" xfId="0" applyNumberFormat="1" applyFont="1" applyFill="1" applyAlignment="1">
      <alignment horizontal="centerContinuous"/>
    </xf>
    <xf numFmtId="37" fontId="2" fillId="0" borderId="0" xfId="0" applyNumberFormat="1" applyFont="1" applyFill="1" applyAlignment="1" applyProtection="1">
      <alignment horizontal="centerContinuous"/>
      <protection locked="0"/>
    </xf>
    <xf numFmtId="37" fontId="3" fillId="0" borderId="0" xfId="0" applyNumberFormat="1" applyFont="1" applyFill="1" applyAlignment="1">
      <alignment horizontal="center"/>
    </xf>
    <xf numFmtId="37" fontId="3" fillId="0" borderId="0" xfId="0" applyNumberFormat="1" applyFont="1" applyFill="1" applyBorder="1" applyAlignment="1">
      <alignment horizontal="center"/>
    </xf>
    <xf numFmtId="37" fontId="3" fillId="0" borderId="1" xfId="0" applyNumberFormat="1" applyFont="1" applyFill="1" applyBorder="1" applyAlignment="1">
      <alignment horizontal="center"/>
    </xf>
    <xf numFmtId="0" fontId="2" fillId="0" borderId="0" xfId="0" applyFont="1"/>
    <xf numFmtId="0" fontId="1" fillId="0" borderId="0" xfId="0" applyFont="1" applyFill="1" applyAlignment="1">
      <alignment horizontal="centerContinuous"/>
    </xf>
    <xf numFmtId="0" fontId="4" fillId="0" borderId="0" xfId="0" applyFont="1" applyFill="1" applyAlignment="1">
      <alignment horizontal="centerContinuous"/>
    </xf>
    <xf numFmtId="3" fontId="4" fillId="0" borderId="0" xfId="0" applyNumberFormat="1" applyFont="1" applyFill="1" applyAlignment="1">
      <alignment horizontal="centerContinuous"/>
    </xf>
    <xf numFmtId="3" fontId="4" fillId="0" borderId="0" xfId="0" applyNumberFormat="1" applyFont="1" applyFill="1" applyAlignment="1" applyProtection="1">
      <alignment horizontal="centerContinuous"/>
      <protection locked="0"/>
    </xf>
    <xf numFmtId="0" fontId="4" fillId="0" borderId="0" xfId="0" applyFont="1" applyFill="1"/>
    <xf numFmtId="3" fontId="4" fillId="0" borderId="0" xfId="0" applyNumberFormat="1" applyFont="1" applyFill="1"/>
    <xf numFmtId="3" fontId="4" fillId="0" borderId="0" xfId="0" applyNumberFormat="1" applyFont="1" applyFill="1" applyProtection="1">
      <protection locked="0"/>
    </xf>
    <xf numFmtId="0" fontId="3" fillId="0" borderId="0" xfId="0" applyFont="1" applyFill="1" applyAlignment="1">
      <alignment horizontal="center"/>
    </xf>
    <xf numFmtId="3" fontId="3" fillId="0" borderId="0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3" fontId="3" fillId="0" borderId="1" xfId="0" applyNumberFormat="1" applyFont="1" applyFill="1" applyBorder="1" applyAlignment="1">
      <alignment horizontal="center"/>
    </xf>
    <xf numFmtId="37" fontId="4" fillId="0" borderId="0" xfId="0" applyNumberFormat="1" applyFont="1" applyFill="1"/>
    <xf numFmtId="0" fontId="4" fillId="0" borderId="3" xfId="0" applyFont="1" applyFill="1" applyBorder="1"/>
    <xf numFmtId="3" fontId="4" fillId="0" borderId="3" xfId="0" applyNumberFormat="1" applyFont="1" applyFill="1" applyBorder="1"/>
    <xf numFmtId="0" fontId="4" fillId="0" borderId="2" xfId="0" applyFont="1" applyFill="1" applyBorder="1"/>
    <xf numFmtId="3" fontId="4" fillId="0" borderId="2" xfId="0" applyNumberFormat="1" applyFont="1" applyFill="1" applyBorder="1"/>
    <xf numFmtId="0" fontId="4" fillId="0" borderId="0" xfId="0" applyFont="1" applyFill="1" applyBorder="1"/>
    <xf numFmtId="3" fontId="4" fillId="0" borderId="0" xfId="0" applyNumberFormat="1" applyFont="1" applyFill="1" applyBorder="1"/>
    <xf numFmtId="3" fontId="3" fillId="0" borderId="0" xfId="0" applyNumberFormat="1" applyFont="1" applyFill="1" applyAlignment="1">
      <alignment horizontal="center"/>
    </xf>
    <xf numFmtId="0" fontId="4" fillId="0" borderId="3" xfId="0" applyFont="1" applyFill="1" applyBorder="1" applyAlignment="1">
      <alignment horizontal="left"/>
    </xf>
    <xf numFmtId="37" fontId="4" fillId="0" borderId="3" xfId="0" applyNumberFormat="1" applyFont="1" applyFill="1" applyBorder="1"/>
    <xf numFmtId="0" fontId="4" fillId="0" borderId="1" xfId="0" applyFont="1" applyFill="1" applyBorder="1"/>
    <xf numFmtId="37" fontId="4" fillId="0" borderId="4" xfId="0" applyNumberFormat="1" applyFont="1" applyFill="1" applyBorder="1"/>
    <xf numFmtId="37" fontId="4" fillId="0" borderId="0" xfId="0" applyNumberFormat="1" applyFont="1"/>
    <xf numFmtId="0" fontId="4" fillId="0" borderId="3" xfId="0" applyFont="1" applyBorder="1"/>
    <xf numFmtId="0" fontId="4" fillId="0" borderId="0" xfId="0" applyFont="1"/>
    <xf numFmtId="3" fontId="4" fillId="0" borderId="0" xfId="0" applyNumberFormat="1" applyFont="1"/>
    <xf numFmtId="37" fontId="4" fillId="0" borderId="5" xfId="0" applyNumberFormat="1" applyFont="1" applyFill="1" applyBorder="1"/>
    <xf numFmtId="37" fontId="4" fillId="0" borderId="2" xfId="0" applyNumberFormat="1" applyFont="1" applyFill="1" applyBorder="1"/>
    <xf numFmtId="37" fontId="4" fillId="0" borderId="6" xfId="0" applyNumberFormat="1" applyFont="1" applyFill="1" applyBorder="1"/>
    <xf numFmtId="0" fontId="4" fillId="0" borderId="6" xfId="0" applyFont="1" applyFill="1" applyBorder="1"/>
    <xf numFmtId="37" fontId="4" fillId="0" borderId="0" xfId="0" applyNumberFormat="1" applyFont="1" applyFill="1" applyBorder="1"/>
    <xf numFmtId="37" fontId="4" fillId="0" borderId="0" xfId="0" applyNumberFormat="1" applyFont="1" applyFill="1" applyBorder="1" applyAlignment="1">
      <alignment horizontal="left"/>
    </xf>
    <xf numFmtId="37" fontId="4" fillId="0" borderId="0" xfId="0" applyNumberFormat="1" applyFont="1" applyFill="1" applyBorder="1" applyAlignment="1">
      <alignment horizontal="right"/>
    </xf>
    <xf numFmtId="0" fontId="4" fillId="0" borderId="4" xfId="0" applyFont="1" applyFill="1" applyBorder="1"/>
    <xf numFmtId="37" fontId="4" fillId="2" borderId="0" xfId="0" applyNumberFormat="1" applyFont="1" applyFill="1"/>
    <xf numFmtId="37" fontId="4" fillId="0" borderId="1" xfId="0" applyNumberFormat="1" applyFont="1" applyFill="1" applyBorder="1"/>
    <xf numFmtId="37" fontId="4" fillId="0" borderId="3" xfId="0" applyNumberFormat="1" applyFont="1" applyBorder="1"/>
    <xf numFmtId="37" fontId="4" fillId="0" borderId="2" xfId="0" applyNumberFormat="1" applyFont="1" applyBorder="1"/>
    <xf numFmtId="37" fontId="4" fillId="0" borderId="3" xfId="0" applyNumberFormat="1" applyFont="1" applyBorder="1" applyAlignment="1">
      <alignment horizontal="left"/>
    </xf>
    <xf numFmtId="37" fontId="4" fillId="0" borderId="0" xfId="0" applyNumberFormat="1" applyFont="1" applyBorder="1"/>
    <xf numFmtId="37" fontId="4" fillId="0" borderId="5" xfId="0" applyNumberFormat="1" applyFont="1" applyBorder="1"/>
    <xf numFmtId="37" fontId="4" fillId="0" borderId="6" xfId="0" applyNumberFormat="1" applyFont="1" applyBorder="1"/>
    <xf numFmtId="37" fontId="4" fillId="0" borderId="6" xfId="0" applyNumberFormat="1" applyFont="1" applyBorder="1" applyAlignment="1">
      <alignment horizontal="left"/>
    </xf>
    <xf numFmtId="3" fontId="2" fillId="0" borderId="0" xfId="0" applyNumberFormat="1" applyFont="1"/>
    <xf numFmtId="37" fontId="2" fillId="0" borderId="0" xfId="0" applyNumberFormat="1" applyFont="1" applyFill="1" applyAlignment="1">
      <alignment horizontal="right"/>
    </xf>
    <xf numFmtId="37" fontId="4" fillId="0" borderId="3" xfId="0" applyNumberFormat="1" applyFont="1" applyFill="1" applyBorder="1" applyAlignment="1">
      <alignment horizontal="left"/>
    </xf>
    <xf numFmtId="37" fontId="4" fillId="0" borderId="3" xfId="0" applyNumberFormat="1" applyFont="1" applyFill="1" applyBorder="1" applyAlignment="1">
      <alignment horizontal="right"/>
    </xf>
    <xf numFmtId="37" fontId="4" fillId="0" borderId="0" xfId="0" applyNumberFormat="1" applyFont="1" applyBorder="1" applyAlignment="1">
      <alignment horizontal="left"/>
    </xf>
    <xf numFmtId="37" fontId="5" fillId="0" borderId="0" xfId="0" applyNumberFormat="1" applyFont="1" applyBorder="1" applyAlignment="1">
      <alignment horizontal="center"/>
    </xf>
    <xf numFmtId="37" fontId="6" fillId="0" borderId="0" xfId="0" applyNumberFormat="1" applyFont="1" applyBorder="1" applyAlignment="1" applyProtection="1">
      <alignment horizontal="left"/>
      <protection locked="0"/>
    </xf>
    <xf numFmtId="37" fontId="2" fillId="0" borderId="0" xfId="0" applyNumberFormat="1" applyFont="1" applyBorder="1"/>
    <xf numFmtId="37" fontId="2" fillId="0" borderId="0" xfId="0" applyNumberFormat="1" applyFont="1" applyFill="1" applyBorder="1"/>
    <xf numFmtId="37" fontId="0" fillId="0" borderId="0" xfId="0" applyNumberFormat="1"/>
    <xf numFmtId="0" fontId="3" fillId="0" borderId="0" xfId="0" applyFont="1" applyAlignment="1">
      <alignment horizontal="center"/>
    </xf>
    <xf numFmtId="3" fontId="3" fillId="0" borderId="0" xfId="0" applyNumberFormat="1" applyFont="1" applyAlignment="1">
      <alignment horizontal="center"/>
    </xf>
    <xf numFmtId="3" fontId="1" fillId="0" borderId="0" xfId="0" applyNumberFormat="1" applyFont="1" applyFill="1" applyAlignment="1" applyProtection="1">
      <alignment horizontal="center"/>
      <protection locked="0"/>
    </xf>
    <xf numFmtId="0" fontId="3" fillId="0" borderId="1" xfId="0" applyFont="1" applyBorder="1" applyAlignment="1">
      <alignment horizontal="center"/>
    </xf>
    <xf numFmtId="3" fontId="3" fillId="0" borderId="1" xfId="0" applyNumberFormat="1" applyFont="1" applyBorder="1" applyAlignment="1">
      <alignment horizontal="center"/>
    </xf>
    <xf numFmtId="3" fontId="1" fillId="0" borderId="8" xfId="0" applyNumberFormat="1" applyFont="1" applyFill="1" applyBorder="1" applyAlignment="1" applyProtection="1">
      <alignment horizontal="center"/>
      <protection locked="0"/>
    </xf>
    <xf numFmtId="0" fontId="0" fillId="0" borderId="7" xfId="0" applyBorder="1"/>
    <xf numFmtId="0" fontId="3" fillId="0" borderId="0" xfId="0" applyFont="1" applyBorder="1" applyAlignment="1">
      <alignment horizontal="center"/>
    </xf>
    <xf numFmtId="3" fontId="3" fillId="0" borderId="0" xfId="0" applyNumberFormat="1" applyFont="1" applyBorder="1" applyAlignment="1">
      <alignment horizontal="center"/>
    </xf>
    <xf numFmtId="37" fontId="7" fillId="0" borderId="0" xfId="0" applyNumberFormat="1" applyFont="1"/>
    <xf numFmtId="0" fontId="0" fillId="0" borderId="9" xfId="0" applyBorder="1"/>
    <xf numFmtId="0" fontId="2" fillId="0" borderId="9" xfId="0" applyFont="1" applyBorder="1"/>
    <xf numFmtId="37" fontId="2" fillId="0" borderId="5" xfId="0" applyNumberFormat="1" applyFont="1" applyFill="1" applyBorder="1"/>
    <xf numFmtId="37" fontId="0" fillId="0" borderId="10" xfId="0" applyNumberFormat="1" applyBorder="1"/>
    <xf numFmtId="37" fontId="7" fillId="0" borderId="10" xfId="0" applyNumberFormat="1" applyFont="1" applyBorder="1"/>
    <xf numFmtId="37" fontId="2" fillId="0" borderId="10" xfId="0" applyNumberFormat="1" applyFont="1" applyFill="1" applyBorder="1"/>
    <xf numFmtId="37" fontId="0" fillId="0" borderId="4" xfId="0" applyNumberFormat="1" applyBorder="1"/>
    <xf numFmtId="37" fontId="0" fillId="0" borderId="2" xfId="0" applyNumberFormat="1" applyBorder="1"/>
    <xf numFmtId="37" fontId="2" fillId="0" borderId="2" xfId="0" applyNumberFormat="1" applyFont="1" applyFill="1" applyBorder="1"/>
    <xf numFmtId="37" fontId="7" fillId="0" borderId="0" xfId="0" applyNumberFormat="1" applyFont="1" applyBorder="1"/>
    <xf numFmtId="37" fontId="2" fillId="0" borderId="0" xfId="0" applyNumberFormat="1" applyFont="1" applyAlignment="1">
      <alignment horizontal="right"/>
    </xf>
    <xf numFmtId="3" fontId="4" fillId="2" borderId="0" xfId="0" applyNumberFormat="1" applyFont="1" applyFill="1" applyAlignment="1">
      <alignment horizontal="centerContinuous"/>
    </xf>
    <xf numFmtId="37" fontId="4" fillId="0" borderId="0" xfId="0" applyNumberFormat="1" applyFont="1" applyFill="1" applyProtection="1">
      <protection locked="0"/>
    </xf>
    <xf numFmtId="3" fontId="5" fillId="0" borderId="0" xfId="0" applyNumberFormat="1" applyFont="1" applyBorder="1" applyAlignment="1">
      <alignment horizontal="center"/>
    </xf>
    <xf numFmtId="37" fontId="4" fillId="0" borderId="1" xfId="0" applyNumberFormat="1" applyFont="1" applyBorder="1"/>
    <xf numFmtId="0" fontId="1" fillId="0" borderId="0" xfId="0" applyFont="1" applyAlignment="1">
      <alignment horizontal="centerContinuous"/>
    </xf>
    <xf numFmtId="0" fontId="4" fillId="0" borderId="6" xfId="0" applyFont="1" applyBorder="1"/>
    <xf numFmtId="0" fontId="4" fillId="0" borderId="0" xfId="0" applyFont="1" applyBorder="1"/>
    <xf numFmtId="0" fontId="4" fillId="0" borderId="2" xfId="0" applyFont="1" applyBorder="1"/>
    <xf numFmtId="0" fontId="5" fillId="0" borderId="0" xfId="0" applyFont="1" applyAlignment="1">
      <alignment horizontal="centerContinuous"/>
    </xf>
    <xf numFmtId="37" fontId="5" fillId="0" borderId="0" xfId="0" applyNumberFormat="1" applyFont="1" applyAlignment="1">
      <alignment horizontal="centerContinuous"/>
    </xf>
    <xf numFmtId="0" fontId="5" fillId="0" borderId="0" xfId="0" applyFont="1"/>
    <xf numFmtId="37" fontId="5" fillId="0" borderId="0" xfId="0" applyNumberFormat="1" applyFont="1"/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37" fontId="5" fillId="0" borderId="1" xfId="0" applyNumberFormat="1" applyFont="1" applyBorder="1" applyAlignment="1">
      <alignment horizontal="center"/>
    </xf>
    <xf numFmtId="0" fontId="4" fillId="0" borderId="5" xfId="0" applyFont="1" applyBorder="1"/>
    <xf numFmtId="37" fontId="4" fillId="0" borderId="5" xfId="0" applyNumberFormat="1" applyFont="1" applyBorder="1" applyAlignment="1">
      <alignment horizontal="left"/>
    </xf>
    <xf numFmtId="0" fontId="4" fillId="0" borderId="0" xfId="0" applyFont="1" applyAlignment="1">
      <alignment horizontal="centerContinuous"/>
    </xf>
    <xf numFmtId="3" fontId="5" fillId="0" borderId="1" xfId="0" applyNumberFormat="1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5" fillId="0" borderId="5" xfId="0" applyFont="1" applyBorder="1"/>
    <xf numFmtId="0" fontId="5" fillId="0" borderId="2" xfId="0" applyFont="1" applyBorder="1"/>
    <xf numFmtId="0" fontId="4" fillId="0" borderId="11" xfId="0" applyFont="1" applyBorder="1"/>
    <xf numFmtId="0" fontId="4" fillId="0" borderId="11" xfId="0" applyFont="1" applyFill="1" applyBorder="1"/>
    <xf numFmtId="37" fontId="4" fillId="0" borderId="11" xfId="0" applyNumberFormat="1" applyFont="1" applyFill="1" applyBorder="1"/>
    <xf numFmtId="3" fontId="2" fillId="0" borderId="0" xfId="0" applyNumberFormat="1" applyFont="1" applyFill="1" applyProtection="1">
      <protection locked="0"/>
    </xf>
    <xf numFmtId="0" fontId="2" fillId="0" borderId="0" xfId="0" applyFont="1" applyAlignment="1">
      <alignment horizontal="centerContinuous"/>
    </xf>
    <xf numFmtId="3" fontId="2" fillId="0" borderId="0" xfId="0" applyNumberFormat="1" applyFont="1" applyFill="1" applyAlignment="1" applyProtection="1">
      <alignment horizontal="centerContinuous"/>
      <protection locked="0"/>
    </xf>
    <xf numFmtId="0" fontId="4" fillId="0" borderId="0" xfId="0" applyFont="1" applyBorder="1" applyAlignment="1"/>
    <xf numFmtId="0" fontId="4" fillId="0" borderId="1" xfId="0" applyFont="1" applyBorder="1"/>
    <xf numFmtId="0" fontId="5" fillId="0" borderId="1" xfId="0" applyFont="1" applyBorder="1"/>
    <xf numFmtId="37" fontId="4" fillId="0" borderId="0" xfId="0" applyNumberFormat="1" applyFont="1" applyAlignment="1"/>
    <xf numFmtId="0" fontId="4" fillId="0" borderId="0" xfId="0" applyFont="1" applyFill="1" applyBorder="1" applyAlignment="1">
      <alignment horizontal="left"/>
    </xf>
    <xf numFmtId="164" fontId="4" fillId="0" borderId="0" xfId="0" applyNumberFormat="1" applyFont="1" applyFill="1" applyAlignment="1" applyProtection="1">
      <alignment horizontal="centerContinuous"/>
      <protection locked="0"/>
    </xf>
    <xf numFmtId="37" fontId="4" fillId="2" borderId="4" xfId="0" applyNumberFormat="1" applyFont="1" applyFill="1" applyBorder="1"/>
    <xf numFmtId="49" fontId="4" fillId="0" borderId="0" xfId="0" applyNumberFormat="1" applyFont="1" applyFill="1" applyAlignment="1" applyProtection="1">
      <alignment horizontal="centerContinuous"/>
      <protection locked="0"/>
    </xf>
    <xf numFmtId="37" fontId="2" fillId="0" borderId="0" xfId="0" applyNumberFormat="1" applyFont="1" applyAlignment="1" applyProtection="1">
      <alignment horizontal="centerContinuous"/>
      <protection locked="0"/>
    </xf>
    <xf numFmtId="37" fontId="2" fillId="0" borderId="0" xfId="0" applyNumberFormat="1" applyFont="1" applyFill="1" applyAlignment="1" applyProtection="1">
      <alignment horizontal="right"/>
      <protection locked="0"/>
    </xf>
    <xf numFmtId="37" fontId="1" fillId="0" borderId="0" xfId="0" applyNumberFormat="1" applyFont="1" applyFill="1" applyAlignment="1" applyProtection="1">
      <alignment horizontal="centerContinuous"/>
      <protection locked="0"/>
    </xf>
    <xf numFmtId="3" fontId="3" fillId="0" borderId="0" xfId="0" applyNumberFormat="1" applyFont="1" applyBorder="1" applyAlignment="1" applyProtection="1">
      <alignment horizontal="center"/>
      <protection locked="0"/>
    </xf>
    <xf numFmtId="37" fontId="1" fillId="0" borderId="0" xfId="0" applyNumberFormat="1" applyFont="1" applyFill="1" applyAlignment="1">
      <alignment horizontal="right"/>
    </xf>
    <xf numFmtId="37" fontId="1" fillId="0" borderId="0" xfId="0" applyNumberFormat="1" applyFont="1" applyFill="1"/>
    <xf numFmtId="0" fontId="0" fillId="0" borderId="0" xfId="0" applyFill="1"/>
    <xf numFmtId="37" fontId="1" fillId="2" borderId="0" xfId="0" applyNumberFormat="1" applyFont="1" applyFill="1"/>
    <xf numFmtId="3" fontId="4" fillId="0" borderId="0" xfId="0" applyNumberFormat="1" applyFont="1" applyAlignment="1">
      <alignment horizontal="centerContinuous"/>
    </xf>
    <xf numFmtId="37" fontId="4" fillId="0" borderId="0" xfId="0" applyNumberFormat="1" applyFont="1" applyFill="1" applyAlignment="1" applyProtection="1">
      <protection locked="0"/>
    </xf>
    <xf numFmtId="3" fontId="2" fillId="0" borderId="0" xfId="0" applyNumberFormat="1" applyFont="1" applyAlignment="1">
      <alignment horizontal="centerContinuous"/>
    </xf>
    <xf numFmtId="37" fontId="2" fillId="0" borderId="0" xfId="0" applyNumberFormat="1" applyFont="1" applyFill="1" applyBorder="1" applyProtection="1">
      <protection locked="0"/>
    </xf>
    <xf numFmtId="37" fontId="1" fillId="0" borderId="0" xfId="0" applyNumberFormat="1" applyFont="1" applyFill="1" applyBorder="1" applyAlignment="1">
      <alignment horizontal="centerContinuous"/>
    </xf>
    <xf numFmtId="37" fontId="2" fillId="0" borderId="0" xfId="0" applyNumberFormat="1" applyFont="1" applyFill="1" applyBorder="1" applyAlignment="1">
      <alignment horizontal="centerContinuous"/>
    </xf>
    <xf numFmtId="37" fontId="2" fillId="0" borderId="0" xfId="0" applyNumberFormat="1" applyFont="1" applyFill="1" applyBorder="1" applyAlignment="1" applyProtection="1">
      <alignment horizontal="centerContinuous"/>
      <protection locked="0"/>
    </xf>
    <xf numFmtId="0" fontId="2" fillId="0" borderId="0" xfId="0" applyFont="1" applyFill="1" applyBorder="1"/>
    <xf numFmtId="0" fontId="2" fillId="0" borderId="3" xfId="0" applyFont="1" applyFill="1" applyBorder="1"/>
    <xf numFmtId="0" fontId="2" fillId="0" borderId="3" xfId="0" applyFont="1" applyFill="1" applyBorder="1" applyAlignment="1">
      <alignment horizontal="right"/>
    </xf>
    <xf numFmtId="37" fontId="2" fillId="0" borderId="3" xfId="0" applyNumberFormat="1" applyFont="1" applyFill="1" applyBorder="1"/>
    <xf numFmtId="37" fontId="2" fillId="0" borderId="3" xfId="0" applyNumberFormat="1" applyFont="1" applyFill="1" applyBorder="1" applyAlignment="1">
      <alignment horizontal="right"/>
    </xf>
    <xf numFmtId="165" fontId="4" fillId="0" borderId="0" xfId="0" applyNumberFormat="1" applyFont="1" applyFill="1"/>
    <xf numFmtId="3" fontId="2" fillId="0" borderId="0" xfId="0" applyNumberFormat="1" applyFont="1" applyFill="1" applyBorder="1"/>
    <xf numFmtId="37" fontId="8" fillId="0" borderId="1" xfId="0" applyNumberFormat="1" applyFont="1" applyFill="1" applyBorder="1" applyAlignment="1"/>
    <xf numFmtId="37" fontId="4" fillId="0" borderId="6" xfId="0" applyNumberFormat="1" applyFont="1" applyFill="1" applyBorder="1" applyAlignment="1" applyProtection="1">
      <alignment horizontal="right"/>
      <protection locked="0"/>
    </xf>
    <xf numFmtId="37" fontId="2" fillId="0" borderId="0" xfId="0" applyNumberFormat="1" applyFont="1" applyFill="1" applyBorder="1" applyAlignment="1">
      <alignment horizontal="right"/>
    </xf>
    <xf numFmtId="37" fontId="2" fillId="0" borderId="0" xfId="0" applyNumberFormat="1" applyFont="1" applyFill="1" applyBorder="1" applyAlignment="1" applyProtection="1">
      <alignment horizontal="right"/>
      <protection locked="0"/>
    </xf>
    <xf numFmtId="37" fontId="4" fillId="0" borderId="0" xfId="0" applyNumberFormat="1" applyFont="1" applyFill="1" applyBorder="1" applyAlignment="1" applyProtection="1">
      <alignment horizontal="right"/>
      <protection locked="0"/>
    </xf>
    <xf numFmtId="37" fontId="1" fillId="0" borderId="0" xfId="0" applyNumberFormat="1" applyFont="1" applyFill="1" applyBorder="1" applyAlignment="1" applyProtection="1">
      <alignment horizontal="centerContinuous"/>
      <protection locked="0"/>
    </xf>
    <xf numFmtId="37" fontId="5" fillId="0" borderId="7" xfId="0" applyNumberFormat="1" applyFont="1" applyFill="1" applyBorder="1" applyAlignment="1">
      <alignment horizontal="center"/>
    </xf>
    <xf numFmtId="37" fontId="4" fillId="0" borderId="7" xfId="0" applyNumberFormat="1" applyFont="1" applyFill="1" applyBorder="1"/>
    <xf numFmtId="37" fontId="4" fillId="0" borderId="5" xfId="0" applyNumberFormat="1" applyFont="1" applyFill="1" applyBorder="1" applyAlignment="1"/>
    <xf numFmtId="37" fontId="4" fillId="0" borderId="5" xfId="0" applyNumberFormat="1" applyFont="1" applyFill="1" applyBorder="1" applyAlignment="1">
      <alignment horizontal="right"/>
    </xf>
    <xf numFmtId="0" fontId="2" fillId="0" borderId="4" xfId="0" applyFont="1" applyFill="1" applyBorder="1"/>
    <xf numFmtId="37" fontId="2" fillId="0" borderId="4" xfId="0" applyNumberFormat="1" applyFont="1" applyBorder="1"/>
    <xf numFmtId="3" fontId="0" fillId="0" borderId="0" xfId="0" applyNumberFormat="1"/>
    <xf numFmtId="37" fontId="2" fillId="0" borderId="9" xfId="0" applyNumberFormat="1" applyFont="1" applyBorder="1"/>
    <xf numFmtId="0" fontId="9" fillId="0" borderId="0" xfId="0" applyFont="1" applyFill="1" applyBorder="1"/>
    <xf numFmtId="37" fontId="9" fillId="0" borderId="0" xfId="0" applyNumberFormat="1" applyFont="1" applyFill="1" applyBorder="1"/>
    <xf numFmtId="0" fontId="3" fillId="0" borderId="0" xfId="0" applyFont="1" applyFill="1" applyBorder="1" applyAlignment="1">
      <alignment horizontal="center"/>
    </xf>
    <xf numFmtId="37" fontId="3" fillId="0" borderId="0" xfId="0" applyNumberFormat="1" applyFont="1" applyFill="1" applyBorder="1" applyAlignment="1">
      <alignment horizontal="right"/>
    </xf>
    <xf numFmtId="3" fontId="4" fillId="0" borderId="7" xfId="0" applyNumberFormat="1" applyFont="1" applyFill="1" applyBorder="1"/>
    <xf numFmtId="37" fontId="5" fillId="0" borderId="0" xfId="0" applyNumberFormat="1" applyFont="1" applyFill="1" applyBorder="1" applyAlignment="1">
      <alignment horizontal="center"/>
    </xf>
    <xf numFmtId="3" fontId="5" fillId="0" borderId="0" xfId="0" applyNumberFormat="1" applyFont="1" applyFill="1" applyBorder="1" applyAlignment="1">
      <alignment horizontal="center"/>
    </xf>
    <xf numFmtId="37" fontId="4" fillId="0" borderId="11" xfId="0" applyNumberFormat="1" applyFont="1" applyFill="1" applyBorder="1" applyAlignment="1">
      <alignment horizontal="left"/>
    </xf>
    <xf numFmtId="3" fontId="4" fillId="0" borderId="11" xfId="0" applyNumberFormat="1" applyFont="1" applyFill="1" applyBorder="1"/>
    <xf numFmtId="37" fontId="4" fillId="0" borderId="9" xfId="0" applyNumberFormat="1" applyFont="1" applyFill="1" applyBorder="1"/>
    <xf numFmtId="0" fontId="10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left" vertical="center" indent="4"/>
    </xf>
    <xf numFmtId="37" fontId="11" fillId="0" borderId="0" xfId="0" applyNumberFormat="1" applyFont="1" applyFill="1" applyBorder="1"/>
    <xf numFmtId="0" fontId="11" fillId="0" borderId="0" xfId="0" applyFont="1" applyFill="1" applyBorder="1"/>
    <xf numFmtId="37" fontId="4" fillId="3" borderId="0" xfId="0" applyNumberFormat="1" applyFont="1" applyFill="1" applyBorder="1"/>
    <xf numFmtId="0" fontId="1" fillId="0" borderId="0" xfId="0" applyFont="1" applyFill="1" applyBorder="1" applyAlignment="1">
      <alignment horizontal="centerContinuous"/>
    </xf>
    <xf numFmtId="37" fontId="1" fillId="0" borderId="0" xfId="0" applyNumberFormat="1" applyFont="1" applyFill="1" applyBorder="1"/>
    <xf numFmtId="0" fontId="4" fillId="0" borderId="9" xfId="0" applyFont="1" applyFill="1" applyBorder="1"/>
    <xf numFmtId="37" fontId="4" fillId="0" borderId="12" xfId="0" applyNumberFormat="1" applyFont="1" applyFill="1" applyBorder="1"/>
    <xf numFmtId="37" fontId="4" fillId="0" borderId="10" xfId="0" applyNumberFormat="1" applyFont="1" applyFill="1" applyBorder="1"/>
    <xf numFmtId="0" fontId="1" fillId="0" borderId="0" xfId="0" applyFont="1" applyFill="1" applyBorder="1"/>
    <xf numFmtId="37" fontId="4" fillId="0" borderId="0" xfId="0" applyNumberFormat="1" applyFont="1" applyFill="1" applyBorder="1" applyAlignment="1"/>
    <xf numFmtId="37" fontId="4" fillId="0" borderId="4" xfId="0" applyNumberFormat="1" applyFont="1" applyFill="1" applyBorder="1" applyAlignment="1"/>
    <xf numFmtId="37" fontId="4" fillId="0" borderId="1" xfId="0" applyNumberFormat="1" applyFont="1" applyFill="1" applyBorder="1" applyAlignment="1"/>
    <xf numFmtId="37" fontId="4" fillId="0" borderId="2" xfId="0" applyNumberFormat="1" applyFont="1" applyFill="1" applyBorder="1" applyAlignment="1"/>
    <xf numFmtId="3" fontId="4" fillId="0" borderId="4" xfId="0" applyNumberFormat="1" applyFont="1" applyFill="1" applyBorder="1"/>
    <xf numFmtId="3" fontId="4" fillId="0" borderId="1" xfId="0" applyNumberFormat="1" applyFont="1" applyFill="1" applyBorder="1"/>
    <xf numFmtId="0" fontId="5" fillId="0" borderId="0" xfId="0" applyFont="1" applyFill="1" applyBorder="1" applyAlignment="1">
      <alignment horizontal="center"/>
    </xf>
    <xf numFmtId="37" fontId="4" fillId="0" borderId="4" xfId="0" applyNumberFormat="1" applyFont="1" applyFill="1" applyBorder="1" applyAlignment="1">
      <alignment horizontal="right"/>
    </xf>
    <xf numFmtId="37" fontId="4" fillId="0" borderId="2" xfId="0" applyNumberFormat="1" applyFont="1" applyFill="1" applyBorder="1" applyAlignment="1">
      <alignment horizontal="right"/>
    </xf>
    <xf numFmtId="0" fontId="4" fillId="0" borderId="7" xfId="0" applyFont="1" applyFill="1" applyBorder="1"/>
    <xf numFmtId="0" fontId="2" fillId="0" borderId="7" xfId="0" applyFont="1" applyFill="1" applyBorder="1"/>
    <xf numFmtId="37" fontId="2" fillId="0" borderId="7" xfId="0" applyNumberFormat="1" applyFont="1" applyFill="1" applyBorder="1"/>
    <xf numFmtId="0" fontId="3" fillId="0" borderId="12" xfId="0" applyFont="1" applyFill="1" applyBorder="1" applyAlignment="1">
      <alignment horizontal="center"/>
    </xf>
    <xf numFmtId="37" fontId="3" fillId="0" borderId="12" xfId="0" applyNumberFormat="1" applyFont="1" applyFill="1" applyBorder="1" applyAlignment="1">
      <alignment horizontal="center"/>
    </xf>
    <xf numFmtId="0" fontId="5" fillId="0" borderId="13" xfId="0" applyFont="1" applyFill="1" applyBorder="1" applyAlignment="1">
      <alignment horizontal="center"/>
    </xf>
    <xf numFmtId="0" fontId="4" fillId="0" borderId="13" xfId="0" applyFont="1" applyFill="1" applyBorder="1"/>
    <xf numFmtId="37" fontId="4" fillId="0" borderId="13" xfId="0" applyNumberFormat="1" applyFont="1" applyFill="1" applyBorder="1"/>
    <xf numFmtId="0" fontId="1" fillId="0" borderId="0" xfId="0" applyFont="1"/>
    <xf numFmtId="37" fontId="1" fillId="0" borderId="0" xfId="0" applyNumberFormat="1" applyFont="1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externalLink" Target="externalLinks/externalLink3.xml"/><Relationship Id="rId55" Type="http://schemas.openxmlformats.org/officeDocument/2006/relationships/externalLink" Target="externalLinks/externalLink8.xml"/><Relationship Id="rId63" Type="http://schemas.openxmlformats.org/officeDocument/2006/relationships/externalLink" Target="externalLinks/externalLink16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externalLink" Target="externalLinks/externalLink6.xml"/><Relationship Id="rId58" Type="http://schemas.openxmlformats.org/officeDocument/2006/relationships/externalLink" Target="externalLinks/externalLink11.xml"/><Relationship Id="rId66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externalLink" Target="externalLinks/externalLink2.xml"/><Relationship Id="rId57" Type="http://schemas.openxmlformats.org/officeDocument/2006/relationships/externalLink" Target="externalLinks/externalLink10.xml"/><Relationship Id="rId61" Type="http://schemas.openxmlformats.org/officeDocument/2006/relationships/externalLink" Target="externalLinks/externalLink14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externalLink" Target="externalLinks/externalLink5.xml"/><Relationship Id="rId60" Type="http://schemas.openxmlformats.org/officeDocument/2006/relationships/externalLink" Target="externalLinks/externalLink13.xml"/><Relationship Id="rId65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externalLink" Target="externalLinks/externalLink1.xml"/><Relationship Id="rId56" Type="http://schemas.openxmlformats.org/officeDocument/2006/relationships/externalLink" Target="externalLinks/externalLink9.xml"/><Relationship Id="rId64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externalLink" Target="externalLinks/externalLink12.xml"/><Relationship Id="rId67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externalLink" Target="externalLinks/externalLink7.xml"/><Relationship Id="rId62" Type="http://schemas.openxmlformats.org/officeDocument/2006/relationships/externalLink" Target="externalLinks/externalLink1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ce/Budget/Budget%20New/Parameters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ce/Budget/Budget%20New/Stormwater%20Operations/Budget%20Stormwater%20Utility%20Fund%20budget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ce/Budget/Budget%20New/Airport/Airport%20Fund%20Revenues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ce/Budget/Budget%20New/Airport/Airport%20Operating%20Budget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ce/Budget/Budget%20New/Airport/Airport%20Non-Departmental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ce/Budget/Budget%20New/Golf%20Revenues/Golf%20Revenues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ce/Budget/Budget%20New/Golf%20Operations/Golf%20Budget-%20INPUT%20SHEET-1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ce/Budget/Budget%20New/GF%20Muni%20Court/Budget%20Municipal%20Cour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ce/Budget/Budget%20New/W&amp;S%20Revenues/W%20and%20S%20Fund%20Revenue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ce/Budget/Budget%20New/W&amp;S%20Depts/Budget%20%20Water%20%20Sewer%20%20Fund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ce/Budget/Budget%20New/W&amp;S%20Customer%20Service/Cust%20Service%20Budget2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ce/Budget/Budget%20New/W&amp;S%20Non-Dept'l/W%20&amp;%20S%20%20Fund%20Budget%20Non-Departmental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ce/Budget/Budget%20New/SW%20Revenues/Solid%20Waste%20Revenues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ce/Budget/Budget%20New/SW-Operations/Solid%20Waste%20%20Budget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ce/Budget/Budget%20New/SW%20Non-Dept/SW%20Non-Dept'l%20Budget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ce/Budget/Budget%20New/Stormwater%20Revenues/Stormwater%20Fund%20Revenu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Parameters"/>
      <sheetName val="68-23-33"/>
      <sheetName val="68-23-34"/>
      <sheetName val="68-23-37"/>
      <sheetName val="68-23-38"/>
      <sheetName val="68-23-33 Book"/>
      <sheetName val="68-23-34 Book"/>
      <sheetName val="-68-23-37 Book"/>
      <sheetName val="68-23-38 Book"/>
    </sheetNames>
    <sheetDataSet>
      <sheetData sheetId="0">
        <row r="2">
          <cell r="A2" t="str">
            <v>BUDGET 2024-2025</v>
          </cell>
          <cell r="D2" t="str">
            <v>2021-22</v>
          </cell>
          <cell r="E2" t="str">
            <v>2021-22</v>
          </cell>
          <cell r="F2" t="str">
            <v>2022-23</v>
          </cell>
          <cell r="G2" t="str">
            <v>2022-23</v>
          </cell>
          <cell r="H2" t="str">
            <v>2023-24</v>
          </cell>
          <cell r="I2" t="str">
            <v>2023-24</v>
          </cell>
          <cell r="J2" t="str">
            <v>2023-24</v>
          </cell>
          <cell r="K2" t="str">
            <v>2024-25</v>
          </cell>
        </row>
        <row r="3">
          <cell r="D3" t="str">
            <v xml:space="preserve"> REVISED </v>
          </cell>
          <cell r="E3" t="str">
            <v>ACTUAL</v>
          </cell>
          <cell r="F3" t="str">
            <v>REVISED</v>
          </cell>
          <cell r="G3" t="str">
            <v>ACTUAL</v>
          </cell>
          <cell r="H3" t="str">
            <v>ADOPTED</v>
          </cell>
          <cell r="I3" t="str">
            <v>ACTUAL</v>
          </cell>
          <cell r="J3" t="str">
            <v xml:space="preserve"> REVISED </v>
          </cell>
          <cell r="K3" t="str">
            <v>PROPOSED</v>
          </cell>
        </row>
        <row r="4">
          <cell r="D4" t="str">
            <v xml:space="preserve"> BUDGET</v>
          </cell>
          <cell r="F4" t="str">
            <v xml:space="preserve"> BUDGET</v>
          </cell>
          <cell r="H4" t="str">
            <v xml:space="preserve"> BUDGET</v>
          </cell>
          <cell r="I4" t="str">
            <v>SIX MONTHS</v>
          </cell>
          <cell r="J4" t="str">
            <v xml:space="preserve"> BUDGET</v>
          </cell>
          <cell r="K4" t="str">
            <v xml:space="preserve"> BUDGET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67-16-36"/>
      <sheetName val="67-16-36 BOOK"/>
      <sheetName val="NON-DEPT BOOK"/>
    </sheetNames>
    <sheetDataSet>
      <sheetData sheetId="0">
        <row r="10">
          <cell r="A10" t="str">
            <v xml:space="preserve"> 67-5101-16-36                          </v>
          </cell>
          <cell r="B10" t="str">
            <v xml:space="preserve"> SALARIES             </v>
          </cell>
          <cell r="E10">
            <v>82663</v>
          </cell>
          <cell r="F10">
            <v>72959.91</v>
          </cell>
          <cell r="G10">
            <v>80253</v>
          </cell>
          <cell r="H10">
            <v>38888.18</v>
          </cell>
          <cell r="I10">
            <v>83177</v>
          </cell>
          <cell r="J10">
            <v>84906</v>
          </cell>
        </row>
        <row r="11">
          <cell r="A11" t="str">
            <v xml:space="preserve"> 67-5106-16-36                          </v>
          </cell>
          <cell r="B11" t="str">
            <v xml:space="preserve"> OVERTIME             </v>
          </cell>
          <cell r="E11">
            <v>8000</v>
          </cell>
          <cell r="F11">
            <v>4981.03</v>
          </cell>
          <cell r="G11">
            <v>2500</v>
          </cell>
          <cell r="H11">
            <v>474.6</v>
          </cell>
          <cell r="I11">
            <v>2500</v>
          </cell>
          <cell r="J11">
            <v>2500</v>
          </cell>
        </row>
        <row r="12">
          <cell r="A12" t="str">
            <v xml:space="preserve"> 67-5107-16-36                          </v>
          </cell>
          <cell r="B12" t="str">
            <v xml:space="preserve"> HOLIDAY PAY          </v>
          </cell>
          <cell r="E12">
            <v>189</v>
          </cell>
          <cell r="F12">
            <v>0</v>
          </cell>
          <cell r="G12">
            <v>189</v>
          </cell>
          <cell r="H12">
            <v>0</v>
          </cell>
          <cell r="I12">
            <v>189</v>
          </cell>
          <cell r="J12">
            <v>189</v>
          </cell>
        </row>
        <row r="13">
          <cell r="A13" t="str">
            <v xml:space="preserve"> 67-5110-16-36                          </v>
          </cell>
          <cell r="B13" t="str">
            <v xml:space="preserve"> LONGEVITY            </v>
          </cell>
          <cell r="E13">
            <v>60</v>
          </cell>
          <cell r="F13">
            <v>60</v>
          </cell>
          <cell r="G13">
            <v>240</v>
          </cell>
          <cell r="H13">
            <v>60</v>
          </cell>
          <cell r="I13">
            <v>60</v>
          </cell>
          <cell r="J13">
            <v>60</v>
          </cell>
        </row>
        <row r="14">
          <cell r="A14" t="str">
            <v xml:space="preserve"> 67-5111-16-36                          </v>
          </cell>
          <cell r="B14" t="str">
            <v xml:space="preserve"> RETIREMENT           </v>
          </cell>
          <cell r="E14">
            <v>10821</v>
          </cell>
          <cell r="F14">
            <v>9095.44</v>
          </cell>
          <cell r="G14">
            <v>10897</v>
          </cell>
          <cell r="H14">
            <v>4176.49</v>
          </cell>
          <cell r="I14">
            <v>10178</v>
          </cell>
          <cell r="J14">
            <v>11728</v>
          </cell>
        </row>
        <row r="15">
          <cell r="A15" t="str">
            <v xml:space="preserve"> 67-5112-16-36                          </v>
          </cell>
          <cell r="B15" t="str">
            <v xml:space="preserve"> FICA                 </v>
          </cell>
          <cell r="E15">
            <v>6940</v>
          </cell>
          <cell r="F15">
            <v>5944.61</v>
          </cell>
          <cell r="G15">
            <v>6363</v>
          </cell>
          <cell r="H15">
            <v>2950.53</v>
          </cell>
          <cell r="I15">
            <v>6495</v>
          </cell>
          <cell r="J15">
            <v>6706</v>
          </cell>
        </row>
        <row r="16">
          <cell r="A16" t="str">
            <v xml:space="preserve"> 67-5114-16-36                          </v>
          </cell>
          <cell r="B16" t="str">
            <v xml:space="preserve"> UNEMPLOYMENT BENEFIT 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</row>
        <row r="17">
          <cell r="A17" t="str">
            <v xml:space="preserve"> 67-5116-16-36                          </v>
          </cell>
          <cell r="B17" t="str">
            <v xml:space="preserve"> HEALTH/LIFE INSURANC </v>
          </cell>
          <cell r="E17">
            <v>15790</v>
          </cell>
          <cell r="F17">
            <v>13716.8</v>
          </cell>
          <cell r="G17">
            <v>15606</v>
          </cell>
          <cell r="H17">
            <v>5910.45</v>
          </cell>
          <cell r="I17">
            <v>14128</v>
          </cell>
          <cell r="J17">
            <v>17790</v>
          </cell>
        </row>
        <row r="18">
          <cell r="A18" t="str">
            <v xml:space="preserve"> 67-5118-16-36                          </v>
          </cell>
          <cell r="B18" t="str">
            <v xml:space="preserve"> WORKER'S COMP        </v>
          </cell>
          <cell r="E18">
            <v>3513</v>
          </cell>
          <cell r="F18">
            <v>2649.9</v>
          </cell>
          <cell r="G18">
            <v>3094</v>
          </cell>
          <cell r="H18">
            <v>1405.03</v>
          </cell>
          <cell r="I18">
            <v>3134</v>
          </cell>
          <cell r="J18">
            <v>2332</v>
          </cell>
        </row>
        <row r="19">
          <cell r="A19" t="str">
            <v xml:space="preserve"> 67-5119-16-36                          </v>
          </cell>
          <cell r="B19" t="str">
            <v xml:space="preserve"> OTHER PAYROLL EXPENS 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</row>
        <row r="20">
          <cell r="A20" t="str">
            <v xml:space="preserve"> 67-5121-16-36                          </v>
          </cell>
          <cell r="B20" t="str">
            <v xml:space="preserve"> ACCRUED VACATION BEN </v>
          </cell>
          <cell r="E20">
            <v>0</v>
          </cell>
          <cell r="F20">
            <v>856.33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</row>
        <row r="21">
          <cell r="A21" t="str">
            <v xml:space="preserve"> 67-5123-16-36                          </v>
          </cell>
          <cell r="B21" t="str">
            <v xml:space="preserve"> ACCRUED COMP-TIME BE </v>
          </cell>
          <cell r="E21">
            <v>0</v>
          </cell>
          <cell r="F21">
            <v>1587.4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</row>
        <row r="24">
          <cell r="A24" t="str">
            <v xml:space="preserve"> 67-5201-16-36                          </v>
          </cell>
          <cell r="B24" t="str">
            <v xml:space="preserve"> OFFICE SUPPLIES      </v>
          </cell>
          <cell r="E24">
            <v>800</v>
          </cell>
          <cell r="F24">
            <v>164.34</v>
          </cell>
          <cell r="G24">
            <v>800</v>
          </cell>
          <cell r="H24">
            <v>0</v>
          </cell>
          <cell r="I24">
            <v>800</v>
          </cell>
          <cell r="J24">
            <v>800</v>
          </cell>
        </row>
        <row r="25">
          <cell r="A25" t="str">
            <v xml:space="preserve"> 67-5207-16-36                          </v>
          </cell>
          <cell r="B25" t="str">
            <v xml:space="preserve"> SMALL TOOLS &amp; EQUIPM </v>
          </cell>
          <cell r="E25">
            <v>800</v>
          </cell>
          <cell r="F25">
            <v>750.02</v>
          </cell>
          <cell r="G25">
            <v>800</v>
          </cell>
          <cell r="H25">
            <v>0</v>
          </cell>
          <cell r="I25">
            <v>800</v>
          </cell>
          <cell r="J25">
            <v>900</v>
          </cell>
        </row>
        <row r="26">
          <cell r="A26" t="str">
            <v xml:space="preserve"> 67-5209-16-36                          </v>
          </cell>
          <cell r="B26" t="str">
            <v xml:space="preserve"> CHEMICAL AND MEDICAL </v>
          </cell>
          <cell r="E26">
            <v>500</v>
          </cell>
          <cell r="F26">
            <v>443.7</v>
          </cell>
          <cell r="G26">
            <v>500</v>
          </cell>
          <cell r="H26">
            <v>0</v>
          </cell>
          <cell r="I26">
            <v>500</v>
          </cell>
          <cell r="J26">
            <v>500</v>
          </cell>
        </row>
        <row r="27">
          <cell r="A27" t="str">
            <v xml:space="preserve"> 67-5221-16-36                          </v>
          </cell>
          <cell r="B27" t="str">
            <v xml:space="preserve"> SAFETY SUPPLIES      </v>
          </cell>
          <cell r="E27">
            <v>750</v>
          </cell>
          <cell r="F27">
            <v>545.36</v>
          </cell>
          <cell r="G27">
            <v>750</v>
          </cell>
          <cell r="H27">
            <v>0</v>
          </cell>
          <cell r="I27">
            <v>750</v>
          </cell>
          <cell r="J27">
            <v>750</v>
          </cell>
        </row>
        <row r="28">
          <cell r="A28" t="str">
            <v xml:space="preserve"> 67-5299-16-36                          </v>
          </cell>
          <cell r="B28" t="str">
            <v xml:space="preserve"> MISCELLANEOUS SUPPLI </v>
          </cell>
          <cell r="E28">
            <v>500</v>
          </cell>
          <cell r="F28">
            <v>431.66</v>
          </cell>
          <cell r="G28">
            <v>500</v>
          </cell>
          <cell r="H28">
            <v>129.16</v>
          </cell>
          <cell r="I28">
            <v>500</v>
          </cell>
          <cell r="J28">
            <v>500</v>
          </cell>
        </row>
        <row r="30">
          <cell r="A30" t="str">
            <v xml:space="preserve"> 67-5304-16-36                          </v>
          </cell>
          <cell r="B30" t="str">
            <v xml:space="preserve"> MAINTENANCE MACHINER </v>
          </cell>
          <cell r="E30">
            <v>2400</v>
          </cell>
          <cell r="F30">
            <v>2400</v>
          </cell>
          <cell r="G30">
            <v>2400</v>
          </cell>
          <cell r="H30">
            <v>151.46</v>
          </cell>
          <cell r="I30">
            <v>2400</v>
          </cell>
          <cell r="J30">
            <v>2400</v>
          </cell>
        </row>
        <row r="31">
          <cell r="A31" t="str">
            <v xml:space="preserve"> 67-5305-16-36                          </v>
          </cell>
          <cell r="B31" t="str">
            <v xml:space="preserve"> VEHICLE MAINTENANCE  </v>
          </cell>
          <cell r="E31">
            <v>1000</v>
          </cell>
          <cell r="F31">
            <v>681.96</v>
          </cell>
          <cell r="G31">
            <v>1000</v>
          </cell>
          <cell r="H31">
            <v>0</v>
          </cell>
          <cell r="I31">
            <v>1000</v>
          </cell>
          <cell r="J31">
            <v>1000</v>
          </cell>
        </row>
        <row r="32">
          <cell r="A32" t="str">
            <v xml:space="preserve"> 67-5320-16-36                          </v>
          </cell>
          <cell r="B32" t="str">
            <v xml:space="preserve"> STORMWATER DRAINAGEW </v>
          </cell>
          <cell r="E32">
            <v>38312</v>
          </cell>
          <cell r="F32">
            <v>35903.730000000003</v>
          </cell>
          <cell r="G32">
            <v>16000</v>
          </cell>
          <cell r="H32">
            <v>0</v>
          </cell>
          <cell r="I32">
            <v>16000</v>
          </cell>
          <cell r="J32">
            <v>16000</v>
          </cell>
        </row>
        <row r="34">
          <cell r="A34" t="str">
            <v xml:space="preserve"> 67-5403-16-36                          </v>
          </cell>
          <cell r="B34" t="str">
            <v xml:space="preserve"> GENERAL INSURANCE    </v>
          </cell>
          <cell r="E34">
            <v>7000</v>
          </cell>
          <cell r="F34">
            <v>6449.82</v>
          </cell>
          <cell r="G34">
            <v>7000</v>
          </cell>
          <cell r="H34">
            <v>3543</v>
          </cell>
          <cell r="I34">
            <v>7000</v>
          </cell>
          <cell r="J34">
            <v>7000</v>
          </cell>
        </row>
        <row r="35">
          <cell r="A35" t="str">
            <v xml:space="preserve"> 67-5404-16-36                          </v>
          </cell>
          <cell r="B35" t="str">
            <v xml:space="preserve"> PROFESSIONAL FEES    </v>
          </cell>
          <cell r="E35">
            <v>10000</v>
          </cell>
          <cell r="F35">
            <v>6878.59</v>
          </cell>
          <cell r="G35">
            <v>10000</v>
          </cell>
          <cell r="H35">
            <v>2399.5</v>
          </cell>
          <cell r="I35">
            <v>10000</v>
          </cell>
          <cell r="J35">
            <v>10000</v>
          </cell>
        </row>
        <row r="36">
          <cell r="A36" t="str">
            <v xml:space="preserve"> 67-5406-16-36                          </v>
          </cell>
          <cell r="B36" t="str">
            <v xml:space="preserve"> TRAINING             </v>
          </cell>
          <cell r="E36">
            <v>2500</v>
          </cell>
          <cell r="F36">
            <v>1271.94</v>
          </cell>
          <cell r="G36">
            <v>2500</v>
          </cell>
          <cell r="H36">
            <v>0</v>
          </cell>
          <cell r="I36">
            <v>2500</v>
          </cell>
          <cell r="J36">
            <v>2500</v>
          </cell>
        </row>
        <row r="37">
          <cell r="A37" t="str">
            <v xml:space="preserve"> 67-5409-16-36                          </v>
          </cell>
          <cell r="B37" t="str">
            <v xml:space="preserve"> CONTRACTUAL SERVICES </v>
          </cell>
          <cell r="E37">
            <v>35500</v>
          </cell>
          <cell r="F37">
            <v>27750</v>
          </cell>
          <cell r="G37">
            <v>14000</v>
          </cell>
          <cell r="H37">
            <v>0</v>
          </cell>
          <cell r="I37">
            <v>14000</v>
          </cell>
          <cell r="J37">
            <v>14000</v>
          </cell>
        </row>
        <row r="38">
          <cell r="A38" t="str">
            <v xml:space="preserve"> 67-5455-16-36                          </v>
          </cell>
          <cell r="B38" t="str">
            <v xml:space="preserve"> UNIFORM PURCHASE/REN </v>
          </cell>
          <cell r="E38">
            <v>1000</v>
          </cell>
          <cell r="F38">
            <v>891.52</v>
          </cell>
          <cell r="G38">
            <v>1000</v>
          </cell>
          <cell r="H38">
            <v>291.19</v>
          </cell>
          <cell r="I38">
            <v>1000</v>
          </cell>
          <cell r="J38">
            <v>1000</v>
          </cell>
        </row>
        <row r="39">
          <cell r="A39" t="str">
            <v xml:space="preserve"> 67-5499-16-36                          </v>
          </cell>
          <cell r="B39" t="str">
            <v xml:space="preserve"> MISCELLANEOUS SERVIC </v>
          </cell>
          <cell r="E39">
            <v>4200</v>
          </cell>
          <cell r="F39">
            <v>2561.34</v>
          </cell>
          <cell r="G39">
            <v>4200</v>
          </cell>
          <cell r="H39">
            <v>0</v>
          </cell>
          <cell r="I39">
            <v>4200</v>
          </cell>
          <cell r="J39">
            <v>4200</v>
          </cell>
        </row>
        <row r="41">
          <cell r="A41" t="str">
            <v xml:space="preserve"> 67-6504-16-36                          </v>
          </cell>
          <cell r="B41" t="str">
            <v xml:space="preserve"> MACHINERY &amp; EQUIPMEN </v>
          </cell>
          <cell r="E41">
            <v>86124</v>
          </cell>
          <cell r="F41">
            <v>86124</v>
          </cell>
          <cell r="G41">
            <v>330500</v>
          </cell>
          <cell r="H41">
            <v>0</v>
          </cell>
          <cell r="I41">
            <v>330500</v>
          </cell>
          <cell r="J41">
            <v>170000</v>
          </cell>
        </row>
        <row r="42">
          <cell r="A42" t="str">
            <v xml:space="preserve"> 67-6505-16-36                          </v>
          </cell>
          <cell r="B42" t="str">
            <v xml:space="preserve"> MOTOR VEHICLES       </v>
          </cell>
          <cell r="E42">
            <v>58564</v>
          </cell>
          <cell r="F42">
            <v>58563.6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</row>
        <row r="43">
          <cell r="A43" t="str">
            <v xml:space="preserve"> 67-6520-16-36                          </v>
          </cell>
          <cell r="B43" t="str">
            <v xml:space="preserve"> STORMWATER DRAINAGEW </v>
          </cell>
          <cell r="E43">
            <v>28500</v>
          </cell>
          <cell r="F43">
            <v>5500</v>
          </cell>
          <cell r="G43">
            <v>30000</v>
          </cell>
          <cell r="H43">
            <v>0</v>
          </cell>
          <cell r="I43">
            <v>30000</v>
          </cell>
          <cell r="J43">
            <v>220000</v>
          </cell>
        </row>
        <row r="46">
          <cell r="B46" t="str">
            <v xml:space="preserve"> STORMWATER OPERATIONS</v>
          </cell>
          <cell r="C46">
            <v>320533</v>
          </cell>
          <cell r="D46">
            <v>182293.54</v>
          </cell>
          <cell r="E46">
            <v>406426</v>
          </cell>
          <cell r="F46">
            <v>349163</v>
          </cell>
          <cell r="G46">
            <v>541092</v>
          </cell>
          <cell r="H46">
            <v>60379.590000000004</v>
          </cell>
          <cell r="I46">
            <v>541811</v>
          </cell>
          <cell r="J46">
            <v>577761</v>
          </cell>
        </row>
      </sheetData>
      <sheetData sheetId="1"/>
      <sheetData sheetId="2">
        <row r="26">
          <cell r="C26">
            <v>1007447</v>
          </cell>
          <cell r="D26">
            <v>1112922.23</v>
          </cell>
          <cell r="E26">
            <v>877288</v>
          </cell>
          <cell r="F26">
            <v>864673.49000000011</v>
          </cell>
          <cell r="G26">
            <v>901916</v>
          </cell>
          <cell r="H26">
            <v>666017.12000000011</v>
          </cell>
          <cell r="I26">
            <v>901916</v>
          </cell>
          <cell r="J26">
            <v>921304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venues"/>
      <sheetName val="Sheet1"/>
    </sheetNames>
    <sheetDataSet>
      <sheetData sheetId="0">
        <row r="33">
          <cell r="C33">
            <v>1407651</v>
          </cell>
          <cell r="D33">
            <v>1798450.44</v>
          </cell>
          <cell r="E33">
            <v>1808228</v>
          </cell>
          <cell r="F33">
            <v>4576710.37</v>
          </cell>
          <cell r="G33">
            <v>2019803</v>
          </cell>
          <cell r="H33">
            <v>905863.21</v>
          </cell>
          <cell r="I33">
            <v>2539263</v>
          </cell>
          <cell r="J33">
            <v>2059608</v>
          </cell>
        </row>
      </sheetData>
      <sheetData sheetId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61-10-10"/>
      <sheetName val="61-10-10 Book"/>
      <sheetName val="Sheet1"/>
    </sheetNames>
    <sheetDataSet>
      <sheetData sheetId="0">
        <row r="4">
          <cell r="A4" t="str">
            <v>BUDGET 2024-2025</v>
          </cell>
        </row>
        <row r="10">
          <cell r="A10" t="str">
            <v xml:space="preserve"> 61-5101-10-10                          </v>
          </cell>
          <cell r="B10" t="str">
            <v xml:space="preserve"> SALARIES             </v>
          </cell>
          <cell r="E10">
            <v>127077</v>
          </cell>
          <cell r="F10">
            <v>126308.51</v>
          </cell>
          <cell r="G10">
            <v>139208</v>
          </cell>
          <cell r="H10">
            <v>67527.12</v>
          </cell>
          <cell r="I10">
            <v>143011</v>
          </cell>
          <cell r="J10">
            <v>177526</v>
          </cell>
        </row>
        <row r="11">
          <cell r="A11" t="str">
            <v xml:space="preserve"> 61-5106-10-10                          </v>
          </cell>
          <cell r="B11" t="str">
            <v xml:space="preserve"> OVERTIME             </v>
          </cell>
          <cell r="E11">
            <v>5000</v>
          </cell>
          <cell r="F11">
            <v>3132.48</v>
          </cell>
          <cell r="G11">
            <v>5000</v>
          </cell>
          <cell r="H11">
            <v>585.37</v>
          </cell>
          <cell r="I11">
            <v>5000</v>
          </cell>
          <cell r="J11">
            <v>5000</v>
          </cell>
        </row>
        <row r="12">
          <cell r="A12" t="str">
            <v xml:space="preserve"> 61-5107-10-10                          </v>
          </cell>
          <cell r="B12" t="str">
            <v xml:space="preserve"> HOLIDAY PAY          </v>
          </cell>
          <cell r="E12">
            <v>1500</v>
          </cell>
          <cell r="F12">
            <v>1115.47</v>
          </cell>
          <cell r="G12">
            <v>1200</v>
          </cell>
          <cell r="H12">
            <v>1570.26</v>
          </cell>
          <cell r="I12">
            <v>3000</v>
          </cell>
          <cell r="J12">
            <v>3000</v>
          </cell>
        </row>
        <row r="13">
          <cell r="A13" t="str">
            <v xml:space="preserve"> 61-5110-10-10                          </v>
          </cell>
          <cell r="B13" t="str">
            <v xml:space="preserve"> LONGEVITY            </v>
          </cell>
          <cell r="E13">
            <v>1200</v>
          </cell>
          <cell r="F13">
            <v>1200</v>
          </cell>
          <cell r="G13">
            <v>1320</v>
          </cell>
          <cell r="H13">
            <v>1320</v>
          </cell>
          <cell r="I13">
            <v>1320</v>
          </cell>
          <cell r="J13">
            <v>1500</v>
          </cell>
        </row>
        <row r="14">
          <cell r="A14" t="str">
            <v xml:space="preserve"> 61-5111-10-10                          </v>
          </cell>
          <cell r="E14">
            <v>17702</v>
          </cell>
          <cell r="F14">
            <v>17318.939999999999</v>
          </cell>
          <cell r="G14">
            <v>20048</v>
          </cell>
          <cell r="H14">
            <v>9599.98</v>
          </cell>
          <cell r="I14">
            <v>20819</v>
          </cell>
          <cell r="J14">
            <v>25868</v>
          </cell>
        </row>
        <row r="15">
          <cell r="A15" t="str">
            <v xml:space="preserve"> 61-5112-10-10                          </v>
          </cell>
          <cell r="B15" t="str">
            <v xml:space="preserve"> FICA                 </v>
          </cell>
          <cell r="E15">
            <v>10688</v>
          </cell>
          <cell r="F15">
            <v>10344.280000000001</v>
          </cell>
          <cell r="G15">
            <v>11707</v>
          </cell>
          <cell r="H15">
            <v>5244.08</v>
          </cell>
          <cell r="I15">
            <v>11635</v>
          </cell>
          <cell r="J15">
            <v>14790</v>
          </cell>
        </row>
        <row r="16">
          <cell r="A16" t="str">
            <v xml:space="preserve"> 61-5116-10-10                          </v>
          </cell>
          <cell r="B16" t="str">
            <v xml:space="preserve"> HEALTH/LIFE INSURANC </v>
          </cell>
          <cell r="E16">
            <v>22675</v>
          </cell>
          <cell r="F16">
            <v>21963.32</v>
          </cell>
          <cell r="G16">
            <v>23435</v>
          </cell>
          <cell r="H16">
            <v>11580.77</v>
          </cell>
          <cell r="I16">
            <v>23918</v>
          </cell>
          <cell r="J16">
            <v>35603</v>
          </cell>
        </row>
        <row r="17">
          <cell r="A17" t="str">
            <v xml:space="preserve"> 61-5118-10-10                          </v>
          </cell>
          <cell r="B17" t="str">
            <v xml:space="preserve"> WORKER COMPENSATION  </v>
          </cell>
          <cell r="E17">
            <v>2708</v>
          </cell>
          <cell r="F17">
            <v>2642.19</v>
          </cell>
          <cell r="G17">
            <v>2739</v>
          </cell>
          <cell r="H17">
            <v>1322.66</v>
          </cell>
          <cell r="I17">
            <v>2837</v>
          </cell>
          <cell r="J17">
            <v>2610</v>
          </cell>
        </row>
        <row r="18">
          <cell r="A18" t="str">
            <v xml:space="preserve"> 61-5119-10-10                          </v>
          </cell>
          <cell r="B18" t="str">
            <v xml:space="preserve"> OTHER PAYROLL EXPENS </v>
          </cell>
          <cell r="E18">
            <v>1560</v>
          </cell>
          <cell r="F18">
            <v>2024.63</v>
          </cell>
          <cell r="G18">
            <v>1560</v>
          </cell>
          <cell r="H18">
            <v>754.07</v>
          </cell>
          <cell r="I18">
            <v>1564</v>
          </cell>
          <cell r="J18">
            <v>1560</v>
          </cell>
        </row>
        <row r="19">
          <cell r="A19" t="str">
            <v xml:space="preserve"> 61-5120-10-10                          </v>
          </cell>
          <cell r="B19" t="str">
            <v xml:space="preserve"> ACCRUED PAYROLL EXPE 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</row>
        <row r="20">
          <cell r="A20" t="str">
            <v xml:space="preserve"> 61-5121-10-10                          </v>
          </cell>
          <cell r="B20" t="str">
            <v xml:space="preserve"> ACCRUED VACATION BEN </v>
          </cell>
          <cell r="E20">
            <v>0</v>
          </cell>
          <cell r="F20">
            <v>-5391.17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</row>
        <row r="22">
          <cell r="A22" t="str">
            <v xml:space="preserve"> 61-5201-10-10                          </v>
          </cell>
          <cell r="B22" t="str">
            <v xml:space="preserve"> OFFICE SUPPLIES      </v>
          </cell>
          <cell r="E22">
            <v>2000</v>
          </cell>
          <cell r="F22">
            <v>1526.23</v>
          </cell>
          <cell r="G22">
            <v>2000</v>
          </cell>
          <cell r="H22">
            <v>656.53</v>
          </cell>
          <cell r="I22">
            <v>2000</v>
          </cell>
          <cell r="J22">
            <v>2200</v>
          </cell>
        </row>
        <row r="23">
          <cell r="A23" t="str">
            <v xml:space="preserve"> 61-5202-10-10                          </v>
          </cell>
          <cell r="B23" t="str">
            <v xml:space="preserve"> POSTAGE              </v>
          </cell>
          <cell r="E23">
            <v>0</v>
          </cell>
          <cell r="F23">
            <v>48.39</v>
          </cell>
          <cell r="G23">
            <v>0</v>
          </cell>
          <cell r="H23">
            <v>98.43</v>
          </cell>
          <cell r="I23">
            <v>200</v>
          </cell>
          <cell r="J23">
            <v>220</v>
          </cell>
        </row>
        <row r="24">
          <cell r="A24" t="str">
            <v xml:space="preserve"> 61-5206-10-10                          </v>
          </cell>
          <cell r="B24" t="str">
            <v xml:space="preserve"> FUELS OILS LUBRICANT </v>
          </cell>
          <cell r="E24">
            <v>3000</v>
          </cell>
          <cell r="F24">
            <v>1898.97</v>
          </cell>
          <cell r="G24">
            <v>3000</v>
          </cell>
          <cell r="H24">
            <v>1076.95</v>
          </cell>
          <cell r="I24">
            <v>3000</v>
          </cell>
          <cell r="J24">
            <v>3300</v>
          </cell>
        </row>
        <row r="25">
          <cell r="A25" t="str">
            <v xml:space="preserve"> 61-5208-10-10                          </v>
          </cell>
          <cell r="B25" t="str">
            <v xml:space="preserve"> CLEANING SUPPLIES    </v>
          </cell>
          <cell r="E25">
            <v>250</v>
          </cell>
          <cell r="F25">
            <v>345.21</v>
          </cell>
          <cell r="G25">
            <v>250</v>
          </cell>
          <cell r="H25">
            <v>12.84</v>
          </cell>
          <cell r="I25">
            <v>250</v>
          </cell>
          <cell r="J25">
            <v>275</v>
          </cell>
        </row>
        <row r="26">
          <cell r="A26" t="str">
            <v xml:space="preserve"> 61-5227-10-10                          </v>
          </cell>
          <cell r="B26" t="str">
            <v xml:space="preserve"> AVGAS/JETA FUEL      </v>
          </cell>
          <cell r="E26">
            <v>1050000</v>
          </cell>
          <cell r="F26">
            <v>1241189.72</v>
          </cell>
          <cell r="G26">
            <v>1050000</v>
          </cell>
          <cell r="H26">
            <v>679458.7</v>
          </cell>
          <cell r="I26">
            <v>1360000</v>
          </cell>
          <cell r="J26">
            <v>1360000</v>
          </cell>
        </row>
        <row r="27">
          <cell r="A27" t="str">
            <v xml:space="preserve"> 61-5290-10-10                          </v>
          </cell>
          <cell r="B27" t="str">
            <v xml:space="preserve"> SPECIAL EVENTS       </v>
          </cell>
          <cell r="E27">
            <v>600</v>
          </cell>
          <cell r="F27">
            <v>597.85</v>
          </cell>
          <cell r="G27">
            <v>600</v>
          </cell>
          <cell r="H27">
            <v>0</v>
          </cell>
          <cell r="I27">
            <v>60</v>
          </cell>
          <cell r="J27">
            <v>660</v>
          </cell>
        </row>
        <row r="28">
          <cell r="A28" t="str">
            <v xml:space="preserve"> 61-5295-10-10                          </v>
          </cell>
          <cell r="B28" t="str">
            <v xml:space="preserve"> CATERING SUPPLIES    </v>
          </cell>
          <cell r="E28">
            <v>4000</v>
          </cell>
          <cell r="F28">
            <v>5307.44</v>
          </cell>
          <cell r="G28">
            <v>3500</v>
          </cell>
          <cell r="H28">
            <v>2893.87</v>
          </cell>
          <cell r="I28">
            <v>4000</v>
          </cell>
          <cell r="J28">
            <v>4400</v>
          </cell>
        </row>
        <row r="29">
          <cell r="A29" t="str">
            <v xml:space="preserve"> 61-5298-10-10                          </v>
          </cell>
          <cell r="B29" t="str">
            <v xml:space="preserve"> PILOT SUPPLIES FOR R </v>
          </cell>
          <cell r="E29">
            <v>1400</v>
          </cell>
          <cell r="F29">
            <v>1578.95</v>
          </cell>
          <cell r="G29">
            <v>1000</v>
          </cell>
          <cell r="H29">
            <v>223.34</v>
          </cell>
          <cell r="I29">
            <v>1000</v>
          </cell>
          <cell r="J29">
            <v>1100</v>
          </cell>
        </row>
        <row r="30">
          <cell r="A30" t="str">
            <v xml:space="preserve"> 61-5299-10-10                          </v>
          </cell>
          <cell r="B30" t="str">
            <v xml:space="preserve"> MISCELLANEOUS SUPPLI </v>
          </cell>
          <cell r="E30">
            <v>1015</v>
          </cell>
          <cell r="F30">
            <v>873.69</v>
          </cell>
          <cell r="G30">
            <v>1000</v>
          </cell>
          <cell r="H30">
            <v>374.96</v>
          </cell>
          <cell r="I30">
            <v>1000</v>
          </cell>
          <cell r="J30">
            <v>1100</v>
          </cell>
        </row>
        <row r="32">
          <cell r="A32" t="str">
            <v xml:space="preserve"> 61-5302-10-10                          </v>
          </cell>
          <cell r="B32" t="str">
            <v xml:space="preserve"> BUILDING MAINTENANCE </v>
          </cell>
          <cell r="E32">
            <v>1200</v>
          </cell>
          <cell r="F32">
            <v>-4752.41</v>
          </cell>
          <cell r="G32">
            <v>1200</v>
          </cell>
          <cell r="H32">
            <v>579.04</v>
          </cell>
          <cell r="I32">
            <v>1200</v>
          </cell>
          <cell r="J32">
            <v>1400</v>
          </cell>
        </row>
        <row r="33">
          <cell r="A33" t="str">
            <v xml:space="preserve"> 61-5303-10-10                          </v>
          </cell>
          <cell r="B33" t="str">
            <v xml:space="preserve"> GROUNDS MAINTENANCE  </v>
          </cell>
          <cell r="E33">
            <v>1000</v>
          </cell>
          <cell r="F33">
            <v>744.45</v>
          </cell>
          <cell r="G33">
            <v>1000</v>
          </cell>
          <cell r="H33">
            <v>0</v>
          </cell>
          <cell r="I33">
            <v>1000</v>
          </cell>
          <cell r="J33">
            <v>1100</v>
          </cell>
        </row>
        <row r="34">
          <cell r="A34" t="str">
            <v xml:space="preserve"> 61-5304-10-10                          </v>
          </cell>
          <cell r="B34" t="str">
            <v xml:space="preserve"> MACHINERY &amp; EQUIPMEN </v>
          </cell>
          <cell r="E34">
            <v>16000</v>
          </cell>
          <cell r="F34">
            <v>15683.69</v>
          </cell>
          <cell r="G34">
            <v>16000</v>
          </cell>
          <cell r="H34">
            <v>4464.3</v>
          </cell>
          <cell r="I34">
            <v>16000</v>
          </cell>
          <cell r="J34">
            <v>17250</v>
          </cell>
        </row>
        <row r="35">
          <cell r="A35" t="str">
            <v xml:space="preserve"> 61-5305-10-10                          </v>
          </cell>
          <cell r="B35" t="str">
            <v xml:space="preserve"> VEHICLE MAINTENANCE  </v>
          </cell>
          <cell r="E35">
            <v>1250</v>
          </cell>
          <cell r="F35">
            <v>1311.65</v>
          </cell>
          <cell r="G35">
            <v>1500</v>
          </cell>
          <cell r="H35">
            <v>1621.99</v>
          </cell>
          <cell r="I35">
            <v>2250</v>
          </cell>
          <cell r="J35">
            <v>2500</v>
          </cell>
        </row>
        <row r="36">
          <cell r="A36" t="str">
            <v xml:space="preserve"> 61-5306-10-10                          </v>
          </cell>
          <cell r="B36" t="str">
            <v xml:space="preserve"> INSTRUMENT MAINTENAN </v>
          </cell>
          <cell r="E36">
            <v>3000</v>
          </cell>
          <cell r="F36">
            <v>2670</v>
          </cell>
          <cell r="G36">
            <v>4000</v>
          </cell>
          <cell r="H36">
            <v>2018.99</v>
          </cell>
          <cell r="I36">
            <v>4000</v>
          </cell>
          <cell r="J36">
            <v>4400</v>
          </cell>
        </row>
        <row r="37">
          <cell r="A37" t="str">
            <v xml:space="preserve"> 61-5309-10-10                          </v>
          </cell>
          <cell r="B37" t="str">
            <v xml:space="preserve"> OFFICE EQUIPMENT MAI </v>
          </cell>
          <cell r="E37">
            <v>600</v>
          </cell>
          <cell r="F37">
            <v>0</v>
          </cell>
          <cell r="G37">
            <v>600</v>
          </cell>
          <cell r="H37">
            <v>0</v>
          </cell>
          <cell r="I37">
            <v>600</v>
          </cell>
          <cell r="J37">
            <v>650</v>
          </cell>
        </row>
        <row r="38">
          <cell r="A38" t="str">
            <v xml:space="preserve"> 61-5320-10-10                          </v>
          </cell>
          <cell r="B38" t="str">
            <v xml:space="preserve"> R.A.M.P. GRANT PROGR </v>
          </cell>
          <cell r="E38">
            <v>150</v>
          </cell>
          <cell r="F38">
            <v>146.94</v>
          </cell>
          <cell r="G38">
            <v>0</v>
          </cell>
          <cell r="H38">
            <v>0</v>
          </cell>
          <cell r="I38">
            <v>55000</v>
          </cell>
          <cell r="J38">
            <v>0</v>
          </cell>
        </row>
        <row r="41">
          <cell r="A41" t="str">
            <v xml:space="preserve"> 61-5401-10-10                          </v>
          </cell>
          <cell r="B41" t="str">
            <v xml:space="preserve"> COMMUNICATIONS       </v>
          </cell>
          <cell r="E41">
            <v>4000</v>
          </cell>
          <cell r="F41">
            <v>2558.92</v>
          </cell>
          <cell r="G41">
            <v>4000</v>
          </cell>
          <cell r="H41">
            <v>776.36</v>
          </cell>
          <cell r="I41">
            <v>4000</v>
          </cell>
          <cell r="J41">
            <v>4400</v>
          </cell>
        </row>
        <row r="42">
          <cell r="A42" t="str">
            <v xml:space="preserve"> 61-5402-10-10                          </v>
          </cell>
          <cell r="B42" t="str">
            <v xml:space="preserve"> DUES &amp; SUBSCRIPTIONS </v>
          </cell>
          <cell r="E42">
            <v>2250</v>
          </cell>
          <cell r="F42">
            <v>1425.52</v>
          </cell>
          <cell r="G42">
            <v>2250</v>
          </cell>
          <cell r="H42">
            <v>718</v>
          </cell>
          <cell r="I42">
            <v>2250</v>
          </cell>
          <cell r="J42">
            <v>2500</v>
          </cell>
        </row>
        <row r="43">
          <cell r="A43" t="str">
            <v xml:space="preserve"> 61-5403-10-10                          </v>
          </cell>
          <cell r="B43" t="str">
            <v xml:space="preserve"> GENERAL INSURANCE    </v>
          </cell>
          <cell r="E43">
            <v>15750</v>
          </cell>
          <cell r="F43">
            <v>15390.9</v>
          </cell>
          <cell r="G43">
            <v>15908</v>
          </cell>
          <cell r="H43">
            <v>8528.2199999999993</v>
          </cell>
          <cell r="I43">
            <v>15908</v>
          </cell>
          <cell r="J43">
            <v>16369</v>
          </cell>
        </row>
        <row r="44">
          <cell r="A44" t="str">
            <v xml:space="preserve"> 61-5404-10-10                          </v>
          </cell>
          <cell r="B44" t="str">
            <v xml:space="preserve"> PROFESSIONAL FEES    </v>
          </cell>
          <cell r="E44">
            <v>2500</v>
          </cell>
          <cell r="F44">
            <v>2388.77</v>
          </cell>
          <cell r="G44">
            <v>2500</v>
          </cell>
          <cell r="H44">
            <v>1894</v>
          </cell>
          <cell r="I44">
            <v>3100</v>
          </cell>
          <cell r="J44">
            <v>3450</v>
          </cell>
        </row>
        <row r="45">
          <cell r="A45" t="str">
            <v xml:space="preserve"> 61-5405-10-10                          </v>
          </cell>
          <cell r="B45" t="str">
            <v xml:space="preserve"> ADVERTISING          </v>
          </cell>
          <cell r="E45">
            <v>1500</v>
          </cell>
          <cell r="F45">
            <v>1500</v>
          </cell>
          <cell r="G45">
            <v>1500</v>
          </cell>
          <cell r="H45">
            <v>791.18</v>
          </cell>
          <cell r="I45">
            <v>1800</v>
          </cell>
          <cell r="J45">
            <v>2000</v>
          </cell>
        </row>
        <row r="46">
          <cell r="A46" t="str">
            <v xml:space="preserve"> 61-5406-10-10                          </v>
          </cell>
          <cell r="B46" t="str">
            <v xml:space="preserve"> TRAINING             </v>
          </cell>
          <cell r="E46">
            <v>1000</v>
          </cell>
          <cell r="F46">
            <v>1318.45</v>
          </cell>
          <cell r="G46">
            <v>1750</v>
          </cell>
          <cell r="H46">
            <v>0</v>
          </cell>
          <cell r="I46">
            <v>1000</v>
          </cell>
          <cell r="J46">
            <v>1750</v>
          </cell>
        </row>
        <row r="47">
          <cell r="A47" t="str">
            <v xml:space="preserve"> 61-5408-10-10                          </v>
          </cell>
          <cell r="B47" t="str">
            <v xml:space="preserve"> ELECTRIC UTILITY SER </v>
          </cell>
          <cell r="E47">
            <v>14500</v>
          </cell>
          <cell r="F47">
            <v>16096.01</v>
          </cell>
          <cell r="G47">
            <v>15608</v>
          </cell>
          <cell r="H47">
            <v>7081.64</v>
          </cell>
          <cell r="I47">
            <v>15608</v>
          </cell>
          <cell r="J47">
            <v>15608</v>
          </cell>
        </row>
        <row r="48">
          <cell r="A48" t="str">
            <v xml:space="preserve"> 61-5411-10-10                          </v>
          </cell>
          <cell r="B48" t="str">
            <v xml:space="preserve"> MACHINERY AND EQUIPM </v>
          </cell>
          <cell r="E48">
            <v>1500</v>
          </cell>
          <cell r="F48">
            <v>865.74</v>
          </cell>
          <cell r="G48">
            <v>1500</v>
          </cell>
          <cell r="H48">
            <v>0</v>
          </cell>
          <cell r="I48">
            <v>1500</v>
          </cell>
          <cell r="J48">
            <v>1650</v>
          </cell>
        </row>
        <row r="49">
          <cell r="A49" t="str">
            <v xml:space="preserve"> 61-5417-10-10                          </v>
          </cell>
          <cell r="B49" t="str">
            <v xml:space="preserve"> INSPECTION AND PERMI </v>
          </cell>
          <cell r="E49">
            <v>2500</v>
          </cell>
          <cell r="F49">
            <v>1482.5</v>
          </cell>
          <cell r="G49">
            <v>2500</v>
          </cell>
          <cell r="H49">
            <v>1617.47</v>
          </cell>
          <cell r="I49">
            <v>3100</v>
          </cell>
          <cell r="J49">
            <v>3300</v>
          </cell>
        </row>
        <row r="50">
          <cell r="A50" t="str">
            <v xml:space="preserve"> 61-5418-10-10                          </v>
          </cell>
          <cell r="B50" t="str">
            <v xml:space="preserve"> AUTO ALLOWANCE       </v>
          </cell>
          <cell r="E50">
            <v>4750</v>
          </cell>
          <cell r="F50">
            <v>4737.41</v>
          </cell>
          <cell r="G50">
            <v>4750</v>
          </cell>
          <cell r="H50">
            <v>2296.54</v>
          </cell>
          <cell r="I50">
            <v>4763</v>
          </cell>
          <cell r="J50">
            <v>4750</v>
          </cell>
        </row>
        <row r="51">
          <cell r="A51" t="str">
            <v xml:space="preserve"> 61-5441-10-10                          </v>
          </cell>
          <cell r="B51" t="str">
            <v xml:space="preserve"> SOLID WASTE UTILITY  </v>
          </cell>
          <cell r="E51">
            <v>1300</v>
          </cell>
          <cell r="F51">
            <v>1568.4</v>
          </cell>
          <cell r="G51">
            <v>1300</v>
          </cell>
          <cell r="H51">
            <v>843.22</v>
          </cell>
          <cell r="I51">
            <v>1700</v>
          </cell>
          <cell r="J51">
            <v>1352</v>
          </cell>
        </row>
        <row r="52">
          <cell r="A52" t="str">
            <v xml:space="preserve"> 61-5442-10-10                          </v>
          </cell>
          <cell r="B52" t="str">
            <v xml:space="preserve"> WATER/SEWER UTILITY  </v>
          </cell>
          <cell r="E52">
            <v>2700</v>
          </cell>
          <cell r="F52">
            <v>2857.25</v>
          </cell>
          <cell r="G52">
            <v>2595</v>
          </cell>
          <cell r="H52">
            <v>1392.57</v>
          </cell>
          <cell r="I52">
            <v>2595</v>
          </cell>
          <cell r="J52">
            <v>2673</v>
          </cell>
        </row>
        <row r="53">
          <cell r="A53" t="str">
            <v xml:space="preserve"> 61-5446-10-10                          </v>
          </cell>
          <cell r="B53" t="str">
            <v xml:space="preserve"> STORM WATER UTILITY  </v>
          </cell>
          <cell r="E53">
            <v>3450</v>
          </cell>
          <cell r="F53">
            <v>3528.48</v>
          </cell>
          <cell r="G53">
            <v>3700</v>
          </cell>
          <cell r="H53">
            <v>1764.24</v>
          </cell>
          <cell r="I53">
            <v>3700</v>
          </cell>
          <cell r="J53">
            <v>3450</v>
          </cell>
        </row>
        <row r="54">
          <cell r="A54" t="str">
            <v xml:space="preserve"> 61-5465-10-10                          </v>
          </cell>
          <cell r="B54" t="str">
            <v xml:space="preserve"> LEASE PAYMENT - TRUC 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</row>
        <row r="55">
          <cell r="A55" t="str">
            <v xml:space="preserve"> 61-5480-10-10                          </v>
          </cell>
          <cell r="B55" t="str">
            <v xml:space="preserve"> PROPERTY TAX EXPENSE </v>
          </cell>
          <cell r="E55">
            <v>500</v>
          </cell>
          <cell r="F55">
            <v>380.06</v>
          </cell>
          <cell r="G55">
            <v>500</v>
          </cell>
          <cell r="H55">
            <v>354.82</v>
          </cell>
          <cell r="I55">
            <v>500</v>
          </cell>
          <cell r="J55">
            <v>550</v>
          </cell>
        </row>
        <row r="57">
          <cell r="A57" t="str">
            <v xml:space="preserve"> 61-5503-10-10                          </v>
          </cell>
          <cell r="B57" t="str">
            <v xml:space="preserve"> FURNITURE &amp; FIXTURES </v>
          </cell>
          <cell r="E57">
            <v>0</v>
          </cell>
          <cell r="F57">
            <v>0</v>
          </cell>
          <cell r="G57">
            <v>5000</v>
          </cell>
          <cell r="H57">
            <v>892.91</v>
          </cell>
          <cell r="I57">
            <v>5000</v>
          </cell>
          <cell r="J57">
            <v>5000</v>
          </cell>
        </row>
        <row r="60">
          <cell r="A60" t="str">
            <v xml:space="preserve"> 61-6502-10-10                          </v>
          </cell>
          <cell r="B60" t="str">
            <v xml:space="preserve"> BUILDINGS            </v>
          </cell>
          <cell r="E60">
            <v>32000</v>
          </cell>
          <cell r="F60">
            <v>0</v>
          </cell>
          <cell r="G60">
            <v>37000</v>
          </cell>
          <cell r="I60">
            <v>0</v>
          </cell>
          <cell r="J60">
            <v>25000</v>
          </cell>
        </row>
        <row r="61">
          <cell r="A61" t="str">
            <v xml:space="preserve"> 61-6504-10-10                          </v>
          </cell>
          <cell r="B61" t="str">
            <v xml:space="preserve"> MACHINERY &amp; EQUIPMEN </v>
          </cell>
          <cell r="E61">
            <v>20000</v>
          </cell>
          <cell r="F61">
            <v>6000</v>
          </cell>
          <cell r="G61">
            <v>20000</v>
          </cell>
          <cell r="H61">
            <v>0</v>
          </cell>
          <cell r="I61">
            <v>17500</v>
          </cell>
          <cell r="J61">
            <v>20000</v>
          </cell>
        </row>
        <row r="62">
          <cell r="A62" t="str">
            <v xml:space="preserve"> 61-6507-10-10                          </v>
          </cell>
          <cell r="B62" t="str">
            <v xml:space="preserve"> IMPROVEMENTS OTHER T </v>
          </cell>
          <cell r="E62">
            <v>393000</v>
          </cell>
          <cell r="F62">
            <v>3024058.53</v>
          </cell>
          <cell r="G62">
            <v>575000</v>
          </cell>
          <cell r="H62">
            <v>0</v>
          </cell>
          <cell r="I62">
            <v>760000</v>
          </cell>
          <cell r="J62">
            <v>239000</v>
          </cell>
        </row>
        <row r="63">
          <cell r="A63"/>
          <cell r="B63"/>
          <cell r="E63"/>
          <cell r="F63"/>
          <cell r="G63"/>
          <cell r="H63"/>
          <cell r="I63"/>
          <cell r="J63"/>
        </row>
        <row r="65">
          <cell r="C65">
            <v>1375392</v>
          </cell>
          <cell r="D65">
            <v>1587820.46</v>
          </cell>
          <cell r="E65">
            <v>1778775</v>
          </cell>
          <cell r="F65">
            <v>4535986.3599999994</v>
          </cell>
          <cell r="G65">
            <v>1989228</v>
          </cell>
          <cell r="H65">
            <v>821935.41999999993</v>
          </cell>
          <cell r="I65">
            <v>2508688</v>
          </cell>
          <cell r="J65">
            <v>2020814</v>
          </cell>
        </row>
      </sheetData>
      <sheetData sheetId="1"/>
      <sheetData sheetId="2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14">
          <cell r="C14">
            <v>24741</v>
          </cell>
          <cell r="D14">
            <v>23679.300000000003</v>
          </cell>
          <cell r="E14">
            <v>15780</v>
          </cell>
          <cell r="F14">
            <v>15762.56</v>
          </cell>
          <cell r="G14">
            <v>21726</v>
          </cell>
          <cell r="H14">
            <v>9611.68</v>
          </cell>
          <cell r="I14">
            <v>21726</v>
          </cell>
          <cell r="J14">
            <v>21749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Notes"/>
    </sheetNames>
    <sheetDataSet>
      <sheetData sheetId="0">
        <row r="35">
          <cell r="C35">
            <v>439943</v>
          </cell>
          <cell r="E35">
            <v>424102</v>
          </cell>
          <cell r="F35">
            <v>424765.33000000007</v>
          </cell>
          <cell r="G35">
            <v>450223</v>
          </cell>
          <cell r="H35">
            <v>155403.72</v>
          </cell>
          <cell r="I35">
            <v>450223</v>
          </cell>
          <cell r="J35">
            <v>476036</v>
          </cell>
        </row>
      </sheetData>
      <sheetData sheetId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-18-10"/>
      <sheetName val="23-18-47"/>
      <sheetName val="23-18-10 BOOK"/>
      <sheetName val="23-18-47 BOOK"/>
      <sheetName val="GOLF NON-DEPT BOOK"/>
      <sheetName val="Sheet1"/>
    </sheetNames>
    <sheetDataSet>
      <sheetData sheetId="0">
        <row r="7">
          <cell r="E7" t="str">
            <v>2022-23</v>
          </cell>
          <cell r="F7" t="str">
            <v>2022-23</v>
          </cell>
          <cell r="G7" t="str">
            <v>2023-24</v>
          </cell>
          <cell r="H7" t="str">
            <v>2023-24</v>
          </cell>
          <cell r="I7" t="str">
            <v>2023-24</v>
          </cell>
          <cell r="J7" t="str">
            <v>2024-25</v>
          </cell>
        </row>
        <row r="8">
          <cell r="E8" t="str">
            <v>REVISED</v>
          </cell>
          <cell r="F8" t="str">
            <v>ACTUAL</v>
          </cell>
          <cell r="G8" t="str">
            <v>ADOPTED</v>
          </cell>
          <cell r="H8" t="str">
            <v>ACTUAL</v>
          </cell>
          <cell r="I8" t="str">
            <v xml:space="preserve"> REVISED </v>
          </cell>
          <cell r="J8" t="str">
            <v>PROPOSED</v>
          </cell>
        </row>
        <row r="9">
          <cell r="E9" t="str">
            <v xml:space="preserve"> BUDGET</v>
          </cell>
          <cell r="G9" t="str">
            <v xml:space="preserve"> BUDGET</v>
          </cell>
          <cell r="H9" t="str">
            <v>SIX MONTHS</v>
          </cell>
          <cell r="I9" t="str">
            <v xml:space="preserve"> BUDGET</v>
          </cell>
          <cell r="J9" t="str">
            <v xml:space="preserve"> BUDGET</v>
          </cell>
        </row>
        <row r="10">
          <cell r="A10" t="str">
            <v xml:space="preserve"> 23-5101-18-10                          </v>
          </cell>
          <cell r="B10" t="str">
            <v xml:space="preserve"> SALARIES             </v>
          </cell>
          <cell r="E10">
            <v>42671</v>
          </cell>
          <cell r="F10">
            <v>45023.53</v>
          </cell>
          <cell r="G10">
            <v>46717</v>
          </cell>
          <cell r="H10">
            <v>18029.650000000001</v>
          </cell>
          <cell r="I10">
            <v>41510</v>
          </cell>
          <cell r="J10">
            <v>48382</v>
          </cell>
        </row>
        <row r="11">
          <cell r="A11" t="str">
            <v xml:space="preserve"> 23-5106-18-10                          </v>
          </cell>
          <cell r="B11" t="str">
            <v xml:space="preserve"> OVERTIME             </v>
          </cell>
          <cell r="E11">
            <v>2000</v>
          </cell>
          <cell r="F11">
            <v>125.18</v>
          </cell>
          <cell r="G11">
            <v>2000</v>
          </cell>
          <cell r="H11">
            <v>0</v>
          </cell>
          <cell r="I11">
            <v>2000</v>
          </cell>
          <cell r="J11">
            <v>2000</v>
          </cell>
        </row>
        <row r="12">
          <cell r="A12" t="str">
            <v xml:space="preserve"> 23-5107-18-10                          </v>
          </cell>
          <cell r="B12" t="str">
            <v xml:space="preserve"> HOLIDAY PAY          </v>
          </cell>
          <cell r="E12">
            <v>800</v>
          </cell>
          <cell r="F12">
            <v>1058.79</v>
          </cell>
          <cell r="G12">
            <v>800</v>
          </cell>
          <cell r="H12">
            <v>430.23</v>
          </cell>
          <cell r="I12">
            <v>800</v>
          </cell>
          <cell r="J12">
            <v>800</v>
          </cell>
        </row>
        <row r="13">
          <cell r="A13" t="str">
            <v xml:space="preserve"> 23-5110-18-10                          </v>
          </cell>
          <cell r="B13" t="str">
            <v xml:space="preserve"> LONGEVITY            </v>
          </cell>
          <cell r="E13">
            <v>240</v>
          </cell>
          <cell r="F13">
            <v>240</v>
          </cell>
          <cell r="G13">
            <v>420</v>
          </cell>
          <cell r="H13">
            <v>420</v>
          </cell>
          <cell r="I13">
            <v>420</v>
          </cell>
          <cell r="J13">
            <v>480</v>
          </cell>
        </row>
        <row r="14">
          <cell r="A14" t="str">
            <v xml:space="preserve"> 23-5111-18-10                          </v>
          </cell>
          <cell r="B14" t="str">
            <v xml:space="preserve"> RETIREMENT           </v>
          </cell>
          <cell r="E14">
            <v>3377</v>
          </cell>
          <cell r="F14">
            <v>3165.09</v>
          </cell>
          <cell r="G14">
            <v>3688</v>
          </cell>
          <cell r="H14">
            <v>1311.3</v>
          </cell>
          <cell r="I14">
            <v>3073</v>
          </cell>
          <cell r="J14">
            <v>3775</v>
          </cell>
        </row>
        <row r="15">
          <cell r="A15" t="str">
            <v xml:space="preserve"> 23-5112-18-10                          </v>
          </cell>
          <cell r="B15" t="str">
            <v xml:space="preserve"> FICA                 </v>
          </cell>
          <cell r="E15">
            <v>2786</v>
          </cell>
          <cell r="F15">
            <v>3545.71</v>
          </cell>
          <cell r="G15">
            <v>3820</v>
          </cell>
          <cell r="H15">
            <v>1437.35</v>
          </cell>
          <cell r="I15">
            <v>2651</v>
          </cell>
          <cell r="J15">
            <v>3952</v>
          </cell>
        </row>
        <row r="16">
          <cell r="A16" t="str">
            <v xml:space="preserve"> 23-5116-18-10                          </v>
          </cell>
          <cell r="B16" t="str">
            <v xml:space="preserve"> HEALTH/LIFE INSURANC </v>
          </cell>
          <cell r="E16">
            <v>8249</v>
          </cell>
          <cell r="F16">
            <v>8229.1200000000008</v>
          </cell>
          <cell r="G16">
            <v>7803</v>
          </cell>
          <cell r="H16">
            <v>3860.4</v>
          </cell>
          <cell r="I16">
            <v>7980</v>
          </cell>
          <cell r="J16">
            <v>8895</v>
          </cell>
        </row>
        <row r="17">
          <cell r="A17" t="str">
            <v xml:space="preserve"> 23-5118-18-10                          </v>
          </cell>
          <cell r="B17" t="str">
            <v xml:space="preserve"> WORKER COMPENSATION  </v>
          </cell>
          <cell r="E17">
            <v>777</v>
          </cell>
          <cell r="F17">
            <v>987.17</v>
          </cell>
          <cell r="G17">
            <v>984</v>
          </cell>
          <cell r="H17">
            <v>371.93</v>
          </cell>
          <cell r="I17">
            <v>685</v>
          </cell>
          <cell r="J17">
            <v>765</v>
          </cell>
        </row>
        <row r="18">
          <cell r="A18" t="str">
            <v xml:space="preserve"> 23-5119-18-10                          </v>
          </cell>
          <cell r="B18" t="str">
            <v xml:space="preserve"> OTHER PAYROLL EXPENS 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31</v>
          </cell>
          <cell r="J18">
            <v>0</v>
          </cell>
        </row>
        <row r="19">
          <cell r="A19" t="str">
            <v xml:space="preserve"> 23-5121-18-10                          </v>
          </cell>
          <cell r="B19" t="str">
            <v xml:space="preserve"> ACCRUED VACATION BEN </v>
          </cell>
          <cell r="E19">
            <v>0</v>
          </cell>
          <cell r="F19">
            <v>454.12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</row>
        <row r="22">
          <cell r="A22" t="str">
            <v xml:space="preserve"> 23-5201-18-10                          </v>
          </cell>
          <cell r="B22" t="str">
            <v xml:space="preserve"> OFFICE SUPPLIES      </v>
          </cell>
          <cell r="E22">
            <v>200</v>
          </cell>
          <cell r="F22">
            <v>123.27</v>
          </cell>
          <cell r="G22">
            <v>230</v>
          </cell>
          <cell r="H22">
            <v>0</v>
          </cell>
          <cell r="I22">
            <v>230</v>
          </cell>
          <cell r="J22">
            <v>400</v>
          </cell>
        </row>
        <row r="23">
          <cell r="A23" t="str">
            <v xml:space="preserve"> 23-5207-18-10                          </v>
          </cell>
          <cell r="B23" t="str">
            <v xml:space="preserve"> SMALL TOOLS AND INST </v>
          </cell>
          <cell r="E23">
            <v>0</v>
          </cell>
          <cell r="F23">
            <v>0</v>
          </cell>
          <cell r="G23">
            <v>0</v>
          </cell>
          <cell r="H23">
            <v>17.329999999999998</v>
          </cell>
          <cell r="I23">
            <v>0</v>
          </cell>
          <cell r="J23">
            <v>0</v>
          </cell>
        </row>
        <row r="24">
          <cell r="A24" t="str">
            <v xml:space="preserve"> 23-5213-18-10                          </v>
          </cell>
          <cell r="B24" t="str">
            <v xml:space="preserve"> CONCESSION STAND SUP </v>
          </cell>
          <cell r="E24">
            <v>4000</v>
          </cell>
          <cell r="F24">
            <v>4491.82</v>
          </cell>
          <cell r="G24">
            <v>4000</v>
          </cell>
          <cell r="H24">
            <v>1411.69</v>
          </cell>
          <cell r="I24">
            <v>4000</v>
          </cell>
          <cell r="J24">
            <v>4000</v>
          </cell>
        </row>
        <row r="25">
          <cell r="A25" t="str">
            <v xml:space="preserve"> 23-5253-18-10                          </v>
          </cell>
          <cell r="B25" t="str">
            <v xml:space="preserve"> MERCHANDISE          </v>
          </cell>
          <cell r="E25">
            <v>5313</v>
          </cell>
          <cell r="F25">
            <v>17420.36</v>
          </cell>
          <cell r="G25">
            <v>5313</v>
          </cell>
          <cell r="H25">
            <v>2382.62</v>
          </cell>
          <cell r="I25">
            <v>5313</v>
          </cell>
          <cell r="J25">
            <v>10000</v>
          </cell>
        </row>
        <row r="26">
          <cell r="A26" t="str">
            <v xml:space="preserve"> 23-5299-18-10                          </v>
          </cell>
          <cell r="B26" t="str">
            <v xml:space="preserve"> MISCELLANEOUS SUPPLI </v>
          </cell>
          <cell r="E26">
            <v>700</v>
          </cell>
          <cell r="F26">
            <v>724.27</v>
          </cell>
          <cell r="G26">
            <v>700</v>
          </cell>
          <cell r="H26">
            <v>609.97</v>
          </cell>
          <cell r="I26">
            <v>700</v>
          </cell>
          <cell r="J26">
            <v>800</v>
          </cell>
        </row>
        <row r="28">
          <cell r="A28" t="str">
            <v xml:space="preserve"> 23-5304-18-10                          </v>
          </cell>
          <cell r="B28" t="str">
            <v xml:space="preserve"> MACHINERY &amp; EQUIPMEN </v>
          </cell>
          <cell r="E28">
            <v>0</v>
          </cell>
          <cell r="F28">
            <v>46.6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</row>
        <row r="29">
          <cell r="A29" t="str">
            <v xml:space="preserve"> 23-5399-18-10                          </v>
          </cell>
          <cell r="B29" t="str">
            <v xml:space="preserve"> MISCELLANEOUS MAINTE </v>
          </cell>
          <cell r="E29">
            <v>500</v>
          </cell>
          <cell r="F29">
            <v>99.99</v>
          </cell>
          <cell r="G29">
            <v>500</v>
          </cell>
          <cell r="H29">
            <v>169.58</v>
          </cell>
          <cell r="I29">
            <v>500</v>
          </cell>
          <cell r="J29">
            <v>500</v>
          </cell>
        </row>
        <row r="31">
          <cell r="A31" t="str">
            <v xml:space="preserve"> 23-5401-18-10                          </v>
          </cell>
          <cell r="B31" t="str">
            <v xml:space="preserve"> COMMUNICATIONS       </v>
          </cell>
          <cell r="E31">
            <v>2000</v>
          </cell>
          <cell r="F31">
            <v>1976.46</v>
          </cell>
          <cell r="G31">
            <v>2000</v>
          </cell>
          <cell r="H31">
            <v>961.23</v>
          </cell>
          <cell r="I31">
            <v>2000</v>
          </cell>
          <cell r="J31">
            <v>2000</v>
          </cell>
        </row>
        <row r="32">
          <cell r="A32" t="str">
            <v xml:space="preserve"> 23-5403-18-10                          </v>
          </cell>
          <cell r="B32" t="str">
            <v xml:space="preserve"> GENERAL INSURANCE    </v>
          </cell>
          <cell r="E32">
            <v>63</v>
          </cell>
          <cell r="F32">
            <v>32.97</v>
          </cell>
          <cell r="G32">
            <v>63</v>
          </cell>
          <cell r="H32">
            <v>21.32</v>
          </cell>
          <cell r="I32">
            <v>63</v>
          </cell>
          <cell r="J32">
            <v>63</v>
          </cell>
        </row>
        <row r="33">
          <cell r="A33" t="str">
            <v xml:space="preserve"> 23-5404-18-10                          </v>
          </cell>
          <cell r="B33" t="str">
            <v xml:space="preserve"> PROFESSIONAL FEES    </v>
          </cell>
          <cell r="E33">
            <v>100</v>
          </cell>
          <cell r="F33">
            <v>18</v>
          </cell>
          <cell r="G33">
            <v>100</v>
          </cell>
          <cell r="H33">
            <v>18</v>
          </cell>
          <cell r="I33">
            <v>100</v>
          </cell>
          <cell r="J33">
            <v>100</v>
          </cell>
        </row>
        <row r="34">
          <cell r="A34" t="str">
            <v xml:space="preserve"> 23-5405-18-10                          </v>
          </cell>
          <cell r="B34" t="str">
            <v xml:space="preserve"> ADVERTISING          </v>
          </cell>
          <cell r="E34">
            <v>1000</v>
          </cell>
          <cell r="F34">
            <v>445.58</v>
          </cell>
          <cell r="G34">
            <v>1000</v>
          </cell>
          <cell r="H34">
            <v>783</v>
          </cell>
          <cell r="I34">
            <v>1000</v>
          </cell>
          <cell r="J34">
            <v>1000</v>
          </cell>
        </row>
        <row r="35">
          <cell r="A35" t="str">
            <v xml:space="preserve"> 23-5406-18-10                          </v>
          </cell>
          <cell r="B35" t="str">
            <v xml:space="preserve"> TRAVEL TRAINING &amp; SE </v>
          </cell>
          <cell r="E35">
            <v>100</v>
          </cell>
          <cell r="F35">
            <v>86.84</v>
          </cell>
          <cell r="G35">
            <v>100</v>
          </cell>
          <cell r="H35">
            <v>0</v>
          </cell>
          <cell r="I35">
            <v>100</v>
          </cell>
          <cell r="J35">
            <v>100</v>
          </cell>
        </row>
        <row r="36">
          <cell r="A36" t="str">
            <v xml:space="preserve"> 23-5408-18-10                          </v>
          </cell>
          <cell r="B36" t="str">
            <v xml:space="preserve"> ELECTRIC UTILITY SER </v>
          </cell>
          <cell r="E36">
            <v>3030</v>
          </cell>
          <cell r="F36">
            <v>3097.16</v>
          </cell>
          <cell r="G36">
            <v>3030</v>
          </cell>
          <cell r="H36">
            <v>1010.6</v>
          </cell>
          <cell r="I36">
            <v>3030</v>
          </cell>
          <cell r="J36">
            <v>3060</v>
          </cell>
        </row>
        <row r="37">
          <cell r="A37" t="str">
            <v xml:space="preserve"> 23-5412-18-10                          </v>
          </cell>
          <cell r="B37" t="str">
            <v xml:space="preserve"> ALCOHOLIC BEVERAGE S </v>
          </cell>
          <cell r="E37">
            <v>3300</v>
          </cell>
          <cell r="F37">
            <v>4973.05</v>
          </cell>
          <cell r="G37">
            <v>3300</v>
          </cell>
          <cell r="H37">
            <v>2752.65</v>
          </cell>
          <cell r="I37">
            <v>3300</v>
          </cell>
          <cell r="J37">
            <v>6000</v>
          </cell>
        </row>
        <row r="38">
          <cell r="A38" t="str">
            <v xml:space="preserve"> 23-5423-18-10                          </v>
          </cell>
          <cell r="B38" t="str">
            <v xml:space="preserve"> GOLF CART RENTAL EXP </v>
          </cell>
          <cell r="E38">
            <v>12000</v>
          </cell>
          <cell r="F38">
            <v>9687.5</v>
          </cell>
          <cell r="G38">
            <v>12000</v>
          </cell>
          <cell r="H38">
            <v>10730.5</v>
          </cell>
          <cell r="I38">
            <v>12000</v>
          </cell>
          <cell r="J38">
            <v>12500</v>
          </cell>
        </row>
        <row r="39">
          <cell r="A39" t="str">
            <v xml:space="preserve"> 23-5453-18-10                          </v>
          </cell>
          <cell r="B39" t="str">
            <v xml:space="preserve"> CART LEASE PAYMENT   </v>
          </cell>
          <cell r="E39">
            <v>23250</v>
          </cell>
          <cell r="F39">
            <v>25575.16</v>
          </cell>
          <cell r="G39">
            <v>23250</v>
          </cell>
          <cell r="H39">
            <v>9687.5</v>
          </cell>
          <cell r="I39">
            <v>23250</v>
          </cell>
          <cell r="J39">
            <v>23250</v>
          </cell>
        </row>
        <row r="40">
          <cell r="A40" t="str">
            <v xml:space="preserve"> 23-5499-18-10                          </v>
          </cell>
          <cell r="B40" t="str">
            <v xml:space="preserve"> MISCELLANEOUS SERVIC </v>
          </cell>
          <cell r="E40">
            <v>3000</v>
          </cell>
          <cell r="F40">
            <v>7259</v>
          </cell>
          <cell r="G40">
            <v>6000</v>
          </cell>
          <cell r="H40">
            <v>2927.7</v>
          </cell>
          <cell r="I40">
            <v>6000</v>
          </cell>
          <cell r="J40">
            <v>6000</v>
          </cell>
        </row>
        <row r="42">
          <cell r="E42">
            <v>119456</v>
          </cell>
          <cell r="F42">
            <v>138886.74</v>
          </cell>
          <cell r="G42">
            <v>127818</v>
          </cell>
          <cell r="H42">
            <v>59344.55</v>
          </cell>
          <cell r="I42">
            <v>120736</v>
          </cell>
          <cell r="J42">
            <v>138822</v>
          </cell>
        </row>
      </sheetData>
      <sheetData sheetId="1">
        <row r="7">
          <cell r="E7" t="str">
            <v>2022-23</v>
          </cell>
          <cell r="F7" t="str">
            <v>2022-23</v>
          </cell>
          <cell r="G7" t="str">
            <v>2023-24</v>
          </cell>
          <cell r="H7" t="str">
            <v>2023-24</v>
          </cell>
          <cell r="I7" t="str">
            <v>2023-24</v>
          </cell>
          <cell r="J7" t="str">
            <v>2024-25</v>
          </cell>
        </row>
        <row r="8">
          <cell r="E8" t="str">
            <v>REVISED</v>
          </cell>
          <cell r="F8" t="str">
            <v>ACTUAL</v>
          </cell>
          <cell r="G8" t="str">
            <v>ADOPTED</v>
          </cell>
          <cell r="H8" t="str">
            <v>ACTUAL</v>
          </cell>
          <cell r="I8" t="str">
            <v xml:space="preserve"> REVISED </v>
          </cell>
          <cell r="J8" t="str">
            <v>PROPOSED</v>
          </cell>
        </row>
        <row r="9">
          <cell r="G9" t="str">
            <v xml:space="preserve"> BUDGET</v>
          </cell>
          <cell r="H9" t="str">
            <v>SIX MONTHS</v>
          </cell>
          <cell r="I9" t="str">
            <v xml:space="preserve"> BUDGET</v>
          </cell>
          <cell r="J9" t="str">
            <v xml:space="preserve"> BUDGET</v>
          </cell>
        </row>
        <row r="10">
          <cell r="A10" t="str">
            <v xml:space="preserve"> 23-5101-18-47                          </v>
          </cell>
          <cell r="B10" t="str">
            <v xml:space="preserve"> SALARIES             </v>
          </cell>
          <cell r="E10">
            <v>141735</v>
          </cell>
          <cell r="F10">
            <v>141656.72</v>
          </cell>
          <cell r="G10">
            <v>147226</v>
          </cell>
          <cell r="H10">
            <v>73263.679999999993</v>
          </cell>
          <cell r="I10">
            <v>148435</v>
          </cell>
          <cell r="J10">
            <v>153483</v>
          </cell>
        </row>
        <row r="11">
          <cell r="A11" t="str">
            <v xml:space="preserve"> 23-5106-18-47                          </v>
          </cell>
          <cell r="B11" t="str">
            <v xml:space="preserve"> OVERTIME             </v>
          </cell>
          <cell r="E11">
            <v>8000</v>
          </cell>
          <cell r="F11">
            <v>593.37</v>
          </cell>
          <cell r="G11">
            <v>8000</v>
          </cell>
          <cell r="H11">
            <v>1118.79</v>
          </cell>
          <cell r="I11">
            <v>8000</v>
          </cell>
          <cell r="J11">
            <v>8000</v>
          </cell>
        </row>
        <row r="12">
          <cell r="A12" t="str">
            <v xml:space="preserve"> 23-5107-18-47                          </v>
          </cell>
          <cell r="B12" t="str">
            <v xml:space="preserve"> HOLIDAY PAY          </v>
          </cell>
          <cell r="E12">
            <v>500</v>
          </cell>
          <cell r="F12">
            <v>529.13</v>
          </cell>
          <cell r="G12">
            <v>500</v>
          </cell>
          <cell r="H12">
            <v>294.72000000000003</v>
          </cell>
          <cell r="I12">
            <v>1200</v>
          </cell>
          <cell r="J12">
            <v>1200</v>
          </cell>
        </row>
        <row r="13">
          <cell r="A13" t="str">
            <v xml:space="preserve"> 23-5110-18-47                          </v>
          </cell>
          <cell r="B13" t="str">
            <v xml:space="preserve"> LONGEVITY            </v>
          </cell>
          <cell r="E13">
            <v>2220</v>
          </cell>
          <cell r="F13">
            <v>2220</v>
          </cell>
          <cell r="G13">
            <v>2460</v>
          </cell>
          <cell r="H13">
            <v>3090</v>
          </cell>
          <cell r="I13">
            <v>3090</v>
          </cell>
          <cell r="J13">
            <v>1140</v>
          </cell>
        </row>
        <row r="14">
          <cell r="A14" t="str">
            <v xml:space="preserve"> 23-5111-18-47                          </v>
          </cell>
          <cell r="B14" t="str">
            <v xml:space="preserve"> RETIREMENT           </v>
          </cell>
          <cell r="E14">
            <v>19198</v>
          </cell>
          <cell r="F14">
            <v>18258.8</v>
          </cell>
          <cell r="G14">
            <v>20790</v>
          </cell>
          <cell r="H14">
            <v>10117.709999999999</v>
          </cell>
          <cell r="I14">
            <v>21161</v>
          </cell>
          <cell r="J14">
            <v>22003</v>
          </cell>
        </row>
        <row r="15">
          <cell r="A15" t="str">
            <v xml:space="preserve"> 23-5112-18-47                          </v>
          </cell>
          <cell r="B15" t="str">
            <v xml:space="preserve"> FICA                 </v>
          </cell>
          <cell r="E15">
            <v>11541</v>
          </cell>
          <cell r="F15">
            <v>10857.23</v>
          </cell>
          <cell r="G15">
            <v>12141</v>
          </cell>
          <cell r="H15">
            <v>5846.84</v>
          </cell>
          <cell r="I15">
            <v>12205</v>
          </cell>
          <cell r="J15">
            <v>12580</v>
          </cell>
        </row>
        <row r="16">
          <cell r="A16" t="str">
            <v xml:space="preserve"> 23-5116-18-47                          </v>
          </cell>
          <cell r="B16" t="str">
            <v xml:space="preserve"> HEALTH/LIFE INSURANC </v>
          </cell>
          <cell r="E16">
            <v>32955</v>
          </cell>
          <cell r="F16">
            <v>32916.480000000003</v>
          </cell>
          <cell r="G16">
            <v>31212</v>
          </cell>
          <cell r="H16">
            <v>15441.59</v>
          </cell>
          <cell r="I16">
            <v>31876</v>
          </cell>
          <cell r="J16">
            <v>35579</v>
          </cell>
        </row>
        <row r="17">
          <cell r="A17" t="str">
            <v xml:space="preserve"> 23-5118-18-47                          </v>
          </cell>
          <cell r="B17" t="str">
            <v xml:space="preserve"> WORKER COMPENSATION  </v>
          </cell>
          <cell r="E17">
            <v>3258</v>
          </cell>
          <cell r="F17">
            <v>3091.44</v>
          </cell>
          <cell r="G17">
            <v>3127</v>
          </cell>
          <cell r="H17">
            <v>1529.57</v>
          </cell>
          <cell r="I17">
            <v>3169</v>
          </cell>
          <cell r="J17">
            <v>2434</v>
          </cell>
        </row>
        <row r="18">
          <cell r="A18" t="str">
            <v xml:space="preserve"> 23-5119-18-47                          </v>
          </cell>
          <cell r="B18" t="str">
            <v xml:space="preserve"> OTHER PAYROLL EXPENS </v>
          </cell>
          <cell r="E18">
            <v>520</v>
          </cell>
          <cell r="F18">
            <v>989.38</v>
          </cell>
          <cell r="G18">
            <v>520</v>
          </cell>
          <cell r="H18">
            <v>221.4</v>
          </cell>
          <cell r="I18">
            <v>516</v>
          </cell>
          <cell r="J18">
            <v>620</v>
          </cell>
        </row>
        <row r="19">
          <cell r="A19" t="str">
            <v xml:space="preserve"> 23-5121-18-47                          </v>
          </cell>
          <cell r="B19" t="str">
            <v xml:space="preserve"> ACCRUED VACATION BEN </v>
          </cell>
          <cell r="E19">
            <v>0</v>
          </cell>
          <cell r="F19">
            <v>2132.77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</row>
        <row r="20">
          <cell r="A20" t="str">
            <v xml:space="preserve"> 23-5123-18-47                          </v>
          </cell>
          <cell r="B20" t="str">
            <v xml:space="preserve"> ACCRUED COMP-TIME BE </v>
          </cell>
          <cell r="E20">
            <v>0</v>
          </cell>
          <cell r="F20">
            <v>113.24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</row>
        <row r="21">
          <cell r="E21">
            <v>219927</v>
          </cell>
          <cell r="F21">
            <v>213358.56</v>
          </cell>
          <cell r="G21">
            <v>225976</v>
          </cell>
          <cell r="H21">
            <v>110924.29999999999</v>
          </cell>
          <cell r="I21">
            <v>229652</v>
          </cell>
          <cell r="J21">
            <v>237039</v>
          </cell>
        </row>
        <row r="22">
          <cell r="A22" t="str">
            <v xml:space="preserve"> 23-5201-18-47                          </v>
          </cell>
          <cell r="B22" t="str">
            <v xml:space="preserve"> OFFICE SUPPLIES      </v>
          </cell>
          <cell r="E22">
            <v>350</v>
          </cell>
          <cell r="F22">
            <v>320.04000000000002</v>
          </cell>
          <cell r="G22">
            <v>300</v>
          </cell>
          <cell r="H22">
            <v>0</v>
          </cell>
          <cell r="I22">
            <v>300</v>
          </cell>
          <cell r="J22">
            <v>400</v>
          </cell>
        </row>
        <row r="23">
          <cell r="A23" t="str">
            <v xml:space="preserve"> 23-5206-18-47                          </v>
          </cell>
          <cell r="B23" t="str">
            <v xml:space="preserve"> FUELS OILS LUBRICANT </v>
          </cell>
          <cell r="E23">
            <v>12000</v>
          </cell>
          <cell r="F23">
            <v>11594.42</v>
          </cell>
          <cell r="G23">
            <v>13000</v>
          </cell>
          <cell r="H23">
            <v>3495.25</v>
          </cell>
          <cell r="I23">
            <v>13000</v>
          </cell>
          <cell r="J23">
            <v>15000</v>
          </cell>
        </row>
        <row r="24">
          <cell r="A24" t="str">
            <v xml:space="preserve"> 23-5207-18-47                          </v>
          </cell>
          <cell r="B24" t="str">
            <v xml:space="preserve"> SMALL TOOLS AND INST </v>
          </cell>
          <cell r="E24">
            <v>200</v>
          </cell>
          <cell r="F24">
            <v>182.85</v>
          </cell>
          <cell r="G24">
            <v>250</v>
          </cell>
          <cell r="H24">
            <v>148.58000000000001</v>
          </cell>
          <cell r="I24">
            <v>250</v>
          </cell>
          <cell r="J24">
            <v>250</v>
          </cell>
        </row>
        <row r="25">
          <cell r="A25" t="str">
            <v xml:space="preserve"> 23-5208-18-47                          </v>
          </cell>
          <cell r="B25" t="str">
            <v xml:space="preserve"> CLEANING SUPPLIES    </v>
          </cell>
          <cell r="E25">
            <v>250</v>
          </cell>
          <cell r="F25">
            <v>262.02</v>
          </cell>
          <cell r="G25">
            <v>300</v>
          </cell>
          <cell r="H25">
            <v>0</v>
          </cell>
          <cell r="I25">
            <v>300</v>
          </cell>
          <cell r="J25">
            <v>300</v>
          </cell>
        </row>
        <row r="26">
          <cell r="A26" t="str">
            <v xml:space="preserve"> 23-5212-18-47                          </v>
          </cell>
          <cell r="B26" t="str">
            <v xml:space="preserve"> BOTANICAL &amp; AGRICULT </v>
          </cell>
          <cell r="E26">
            <v>19000</v>
          </cell>
          <cell r="F26">
            <v>16852.23</v>
          </cell>
          <cell r="G26">
            <v>19000</v>
          </cell>
          <cell r="H26">
            <v>4290.74</v>
          </cell>
          <cell r="I26">
            <v>19000</v>
          </cell>
          <cell r="J26">
            <v>20000</v>
          </cell>
        </row>
        <row r="27">
          <cell r="A27" t="str">
            <v xml:space="preserve"> 23-5299-18-47                          </v>
          </cell>
          <cell r="B27" t="str">
            <v xml:space="preserve"> MISCELLANEOUS SUPPLI </v>
          </cell>
          <cell r="E27">
            <v>1000</v>
          </cell>
          <cell r="F27">
            <v>928.73</v>
          </cell>
          <cell r="G27">
            <v>800</v>
          </cell>
          <cell r="H27">
            <v>110.55</v>
          </cell>
          <cell r="I27">
            <v>800</v>
          </cell>
          <cell r="J27">
            <v>800</v>
          </cell>
        </row>
        <row r="29">
          <cell r="A29" t="str">
            <v xml:space="preserve"> 23-5302-18-47                          </v>
          </cell>
          <cell r="B29" t="str">
            <v xml:space="preserve"> BUILDING MAINTENANCE </v>
          </cell>
          <cell r="E29">
            <v>350</v>
          </cell>
          <cell r="F29">
            <v>118.01</v>
          </cell>
          <cell r="G29">
            <v>350</v>
          </cell>
          <cell r="H29">
            <v>56.98</v>
          </cell>
          <cell r="I29">
            <v>350</v>
          </cell>
          <cell r="J29">
            <v>350</v>
          </cell>
        </row>
        <row r="30">
          <cell r="A30" t="str">
            <v xml:space="preserve"> 23-5303-18-47                          </v>
          </cell>
          <cell r="B30" t="str">
            <v xml:space="preserve"> GROUNDS MAINTENANCE  </v>
          </cell>
          <cell r="E30">
            <v>3500</v>
          </cell>
          <cell r="F30">
            <v>2904.56</v>
          </cell>
          <cell r="G30">
            <v>3500</v>
          </cell>
          <cell r="H30">
            <v>1617.67</v>
          </cell>
          <cell r="I30">
            <v>3500</v>
          </cell>
          <cell r="J30">
            <v>3500</v>
          </cell>
        </row>
        <row r="31">
          <cell r="A31" t="str">
            <v xml:space="preserve"> 23-5304-18-47                          </v>
          </cell>
          <cell r="B31" t="str">
            <v xml:space="preserve"> MACHINERY &amp; EQUIPMEN </v>
          </cell>
          <cell r="E31">
            <v>10000</v>
          </cell>
          <cell r="F31">
            <v>10125.120000000001</v>
          </cell>
          <cell r="G31">
            <v>10000</v>
          </cell>
          <cell r="H31">
            <v>3108.44</v>
          </cell>
          <cell r="I31">
            <v>10000</v>
          </cell>
          <cell r="J31">
            <v>3108</v>
          </cell>
        </row>
        <row r="32">
          <cell r="A32" t="str">
            <v xml:space="preserve"> 23-5305-18-47                          </v>
          </cell>
          <cell r="B32" t="str">
            <v xml:space="preserve"> VEHICLE MAINTENANCE  </v>
          </cell>
          <cell r="E32">
            <v>400</v>
          </cell>
          <cell r="F32">
            <v>170.06</v>
          </cell>
          <cell r="G32">
            <v>400</v>
          </cell>
          <cell r="H32">
            <v>15.86</v>
          </cell>
          <cell r="I32">
            <v>400</v>
          </cell>
          <cell r="J32">
            <v>400</v>
          </cell>
        </row>
        <row r="33">
          <cell r="A33" t="str">
            <v xml:space="preserve"> 23-5317-18-47                          </v>
          </cell>
          <cell r="B33" t="str">
            <v xml:space="preserve"> IRRIGATION SYSYEM MA </v>
          </cell>
          <cell r="E33">
            <v>5000</v>
          </cell>
          <cell r="F33">
            <v>4176.49</v>
          </cell>
          <cell r="G33">
            <v>5000</v>
          </cell>
          <cell r="H33">
            <v>4026.43</v>
          </cell>
          <cell r="I33">
            <v>5000</v>
          </cell>
          <cell r="J33">
            <v>5000</v>
          </cell>
        </row>
        <row r="34">
          <cell r="A34" t="str">
            <v xml:space="preserve"> 23-5399-18-47                          </v>
          </cell>
          <cell r="B34" t="str">
            <v xml:space="preserve"> MISCELLANEOUS MAINTE </v>
          </cell>
          <cell r="E34">
            <v>1000</v>
          </cell>
          <cell r="F34">
            <v>791.86</v>
          </cell>
          <cell r="G34">
            <v>1000</v>
          </cell>
          <cell r="H34">
            <v>0</v>
          </cell>
          <cell r="I34">
            <v>1000</v>
          </cell>
          <cell r="J34">
            <v>1000</v>
          </cell>
        </row>
        <row r="36">
          <cell r="A36" t="str">
            <v xml:space="preserve"> 23-5401-18-47                          </v>
          </cell>
          <cell r="B36" t="str">
            <v xml:space="preserve"> COMMUNICATIONS       </v>
          </cell>
          <cell r="E36">
            <v>600</v>
          </cell>
          <cell r="F36">
            <v>785.49</v>
          </cell>
          <cell r="G36">
            <v>600</v>
          </cell>
          <cell r="H36">
            <v>384.98</v>
          </cell>
          <cell r="I36">
            <v>600</v>
          </cell>
          <cell r="J36">
            <v>600</v>
          </cell>
        </row>
        <row r="37">
          <cell r="A37" t="str">
            <v xml:space="preserve"> 23-5403-18-47                          </v>
          </cell>
          <cell r="B37" t="str">
            <v xml:space="preserve"> GENERAL INSURANCE    </v>
          </cell>
          <cell r="E37">
            <v>2894</v>
          </cell>
          <cell r="F37">
            <v>2700.09</v>
          </cell>
          <cell r="G37">
            <v>3000</v>
          </cell>
          <cell r="H37">
            <v>1452.38</v>
          </cell>
          <cell r="I37">
            <v>3000</v>
          </cell>
          <cell r="J37">
            <v>3000</v>
          </cell>
        </row>
        <row r="38">
          <cell r="A38" t="str">
            <v xml:space="preserve"> 23-5404-18-47                          </v>
          </cell>
          <cell r="B38" t="str">
            <v xml:space="preserve"> PROFESSIONAL FEES    </v>
          </cell>
          <cell r="E38">
            <v>250</v>
          </cell>
          <cell r="F38">
            <v>72</v>
          </cell>
          <cell r="G38">
            <v>250</v>
          </cell>
          <cell r="H38">
            <v>172</v>
          </cell>
          <cell r="I38">
            <v>250</v>
          </cell>
          <cell r="J38">
            <v>250</v>
          </cell>
        </row>
        <row r="39">
          <cell r="A39" t="str">
            <v xml:space="preserve"> 23-5406-18-47                          </v>
          </cell>
          <cell r="B39" t="str">
            <v xml:space="preserve"> TRAVEL TRAINING &amp; SE </v>
          </cell>
          <cell r="E39">
            <v>200</v>
          </cell>
          <cell r="F39">
            <v>85</v>
          </cell>
          <cell r="G39">
            <v>200</v>
          </cell>
          <cell r="H39">
            <v>0</v>
          </cell>
          <cell r="I39">
            <v>200</v>
          </cell>
          <cell r="J39">
            <v>200</v>
          </cell>
        </row>
        <row r="40">
          <cell r="A40" t="str">
            <v xml:space="preserve"> 23-5408-18-47                          </v>
          </cell>
          <cell r="B40" t="str">
            <v xml:space="preserve"> ELECTRIC UTILITY SER </v>
          </cell>
          <cell r="E40">
            <v>7000</v>
          </cell>
          <cell r="F40">
            <v>3536.53</v>
          </cell>
          <cell r="G40">
            <v>7000</v>
          </cell>
          <cell r="H40">
            <v>1690.11</v>
          </cell>
          <cell r="I40">
            <v>7000</v>
          </cell>
          <cell r="J40">
            <v>6500</v>
          </cell>
        </row>
        <row r="41">
          <cell r="A41" t="str">
            <v xml:space="preserve"> 23-5409-18-47                          </v>
          </cell>
          <cell r="B41" t="str">
            <v xml:space="preserve"> CONTRACTUAL SERVICES </v>
          </cell>
          <cell r="E41">
            <v>300</v>
          </cell>
          <cell r="F41">
            <v>0</v>
          </cell>
          <cell r="G41">
            <v>300</v>
          </cell>
          <cell r="H41">
            <v>0</v>
          </cell>
          <cell r="I41">
            <v>300</v>
          </cell>
          <cell r="J41">
            <v>300</v>
          </cell>
        </row>
        <row r="42">
          <cell r="A42" t="str">
            <v xml:space="preserve"> 23-5411-18-47                          </v>
          </cell>
          <cell r="B42" t="str">
            <v xml:space="preserve"> MACHINERY/EQUIPMENT  </v>
          </cell>
          <cell r="E42">
            <v>600</v>
          </cell>
          <cell r="F42">
            <v>1347.38</v>
          </cell>
          <cell r="G42">
            <v>600</v>
          </cell>
          <cell r="H42">
            <v>0</v>
          </cell>
          <cell r="I42">
            <v>600</v>
          </cell>
          <cell r="J42">
            <v>600</v>
          </cell>
        </row>
        <row r="43">
          <cell r="A43" t="str">
            <v xml:space="preserve"> 23-5423-18-47                          </v>
          </cell>
          <cell r="B43" t="str">
            <v xml:space="preserve"> GOLF CART RENTAL EXP </v>
          </cell>
          <cell r="E43">
            <v>0</v>
          </cell>
          <cell r="F43">
            <v>4900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</row>
        <row r="44">
          <cell r="A44" t="str">
            <v xml:space="preserve"> 23-5440-18-47                          </v>
          </cell>
          <cell r="B44" t="str">
            <v xml:space="preserve"> NATURAL GAS UTILITY  </v>
          </cell>
          <cell r="E44">
            <v>1900</v>
          </cell>
          <cell r="F44">
            <v>2480.44</v>
          </cell>
          <cell r="G44">
            <v>2000</v>
          </cell>
          <cell r="H44">
            <v>1616.8</v>
          </cell>
          <cell r="I44">
            <v>2000</v>
          </cell>
          <cell r="J44">
            <v>2020</v>
          </cell>
        </row>
        <row r="45">
          <cell r="A45" t="str">
            <v xml:space="preserve"> 23-5441-18-47                          </v>
          </cell>
          <cell r="B45" t="str">
            <v xml:space="preserve"> SOLID WASTE UTILITY  </v>
          </cell>
          <cell r="E45">
            <v>4850</v>
          </cell>
          <cell r="F45">
            <v>5726.98</v>
          </cell>
          <cell r="G45">
            <v>5044</v>
          </cell>
          <cell r="H45">
            <v>2213.1</v>
          </cell>
          <cell r="I45">
            <v>5044</v>
          </cell>
          <cell r="J45">
            <v>5044</v>
          </cell>
        </row>
        <row r="46">
          <cell r="A46" t="str">
            <v xml:space="preserve"> 23-5442-18-47                          </v>
          </cell>
          <cell r="B46" t="str">
            <v xml:space="preserve"> WATER/SEWER UTILITY  </v>
          </cell>
          <cell r="E46">
            <v>2370</v>
          </cell>
          <cell r="F46">
            <v>2162.17</v>
          </cell>
          <cell r="G46">
            <v>2675</v>
          </cell>
          <cell r="H46">
            <v>1533.61</v>
          </cell>
          <cell r="I46">
            <v>2675</v>
          </cell>
          <cell r="J46">
            <v>2755</v>
          </cell>
        </row>
        <row r="47">
          <cell r="A47" t="str">
            <v xml:space="preserve"> 23-5446-18-47                          </v>
          </cell>
          <cell r="B47" t="str">
            <v xml:space="preserve"> STORM WATER UTILITY  </v>
          </cell>
          <cell r="E47">
            <v>100</v>
          </cell>
          <cell r="F47">
            <v>90.96</v>
          </cell>
          <cell r="G47">
            <v>100</v>
          </cell>
          <cell r="H47">
            <v>45.48</v>
          </cell>
          <cell r="I47">
            <v>100</v>
          </cell>
          <cell r="J47">
            <v>100</v>
          </cell>
        </row>
        <row r="48">
          <cell r="A48" t="str">
            <v xml:space="preserve"> 23-5455-18-47                          </v>
          </cell>
          <cell r="B48" t="str">
            <v xml:space="preserve"> UNIFORM PURCHASE/REN </v>
          </cell>
          <cell r="E48">
            <v>500</v>
          </cell>
          <cell r="F48">
            <v>395.56</v>
          </cell>
          <cell r="G48">
            <v>500</v>
          </cell>
          <cell r="H48">
            <v>248.42</v>
          </cell>
          <cell r="I48">
            <v>500</v>
          </cell>
          <cell r="J48">
            <v>500</v>
          </cell>
        </row>
        <row r="49">
          <cell r="A49" t="str">
            <v xml:space="preserve"> 23-5499-18-47                          </v>
          </cell>
          <cell r="B49" t="str">
            <v xml:space="preserve"> MISCELLANEOUS SERVIC </v>
          </cell>
          <cell r="E49">
            <v>1000</v>
          </cell>
          <cell r="F49">
            <v>1008.53</v>
          </cell>
          <cell r="G49">
            <v>1000</v>
          </cell>
          <cell r="H49">
            <v>406.43</v>
          </cell>
          <cell r="I49">
            <v>1000</v>
          </cell>
          <cell r="J49">
            <v>1000</v>
          </cell>
        </row>
        <row r="51">
          <cell r="A51"/>
          <cell r="B51"/>
          <cell r="E51"/>
          <cell r="F51"/>
          <cell r="G51"/>
          <cell r="H51"/>
          <cell r="I51"/>
          <cell r="J51"/>
        </row>
        <row r="52">
          <cell r="A52" t="str">
            <v xml:space="preserve"> 23-6507-18-47                          </v>
          </cell>
          <cell r="B52" t="str">
            <v xml:space="preserve"> IMPROVEMENTS OTHER T </v>
          </cell>
          <cell r="E52">
            <v>0</v>
          </cell>
          <cell r="F52">
            <v>0</v>
          </cell>
          <cell r="G52">
            <v>12000</v>
          </cell>
          <cell r="H52">
            <v>0</v>
          </cell>
          <cell r="I52">
            <v>12000</v>
          </cell>
          <cell r="J52">
            <v>22000</v>
          </cell>
        </row>
        <row r="53">
          <cell r="I53"/>
          <cell r="J53"/>
        </row>
        <row r="55">
          <cell r="E55">
            <v>295541</v>
          </cell>
          <cell r="F55">
            <v>287076.07999999996</v>
          </cell>
          <cell r="G55">
            <v>315145</v>
          </cell>
          <cell r="H55">
            <v>137558.10999999993</v>
          </cell>
          <cell r="I55">
            <v>318821</v>
          </cell>
          <cell r="J55">
            <v>332016</v>
          </cell>
        </row>
      </sheetData>
      <sheetData sheetId="2"/>
      <sheetData sheetId="3"/>
      <sheetData sheetId="4">
        <row r="14">
          <cell r="C14">
            <v>6918</v>
          </cell>
          <cell r="E14">
            <v>2052</v>
          </cell>
          <cell r="F14">
            <v>2052.4</v>
          </cell>
          <cell r="G14">
            <v>2023</v>
          </cell>
          <cell r="H14">
            <v>1961.18</v>
          </cell>
          <cell r="I14">
            <v>2023</v>
          </cell>
          <cell r="J14">
            <v>2036</v>
          </cell>
        </row>
      </sheetData>
      <sheetData sheetId="5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-10-21"/>
      <sheetName val="10-10-21"/>
      <sheetName val="21-10-21"/>
      <sheetName val="27-10-21"/>
      <sheetName val="01-10-21 BOOK"/>
      <sheetName val="10-10-21 Book"/>
      <sheetName val="21-10-21 Book"/>
      <sheetName val="27-10-21 Book"/>
    </sheetNames>
    <sheetDataSet>
      <sheetData sheetId="0"/>
      <sheetData sheetId="1">
        <row r="2">
          <cell r="A2" t="str">
            <v>BUDGET 2024-2025</v>
          </cell>
        </row>
        <row r="8">
          <cell r="E8">
            <v>22434.32</v>
          </cell>
          <cell r="F8">
            <v>22434.32</v>
          </cell>
          <cell r="G8">
            <v>31934</v>
          </cell>
          <cell r="H8">
            <v>24946.400000000001</v>
          </cell>
          <cell r="I8">
            <v>24946.400000000001</v>
          </cell>
          <cell r="J8">
            <v>20976.400000000001</v>
          </cell>
        </row>
        <row r="9">
          <cell r="A9" t="str">
            <v xml:space="preserve"> 10-4313-00-00                          </v>
          </cell>
          <cell r="B9" t="str">
            <v xml:space="preserve"> JUVENILE CASE MANAGE </v>
          </cell>
          <cell r="E9">
            <v>10500</v>
          </cell>
          <cell r="F9">
            <v>14442.35</v>
          </cell>
          <cell r="G9">
            <v>10000</v>
          </cell>
          <cell r="H9">
            <v>6685.75</v>
          </cell>
          <cell r="I9">
            <v>10000</v>
          </cell>
          <cell r="J9">
            <v>10000</v>
          </cell>
        </row>
        <row r="10">
          <cell r="A10" t="str">
            <v xml:space="preserve"> 10-4314-00-00                          </v>
          </cell>
          <cell r="B10" t="str">
            <v xml:space="preserve"> TRUANT PREV AND DIVE </v>
          </cell>
          <cell r="E10">
            <v>200</v>
          </cell>
          <cell r="F10">
            <v>147.02000000000001</v>
          </cell>
          <cell r="G10">
            <v>230</v>
          </cell>
          <cell r="H10">
            <v>24</v>
          </cell>
          <cell r="I10">
            <v>230</v>
          </cell>
          <cell r="J10">
            <v>200</v>
          </cell>
        </row>
        <row r="11">
          <cell r="A11" t="str">
            <v xml:space="preserve"> 10-4701-00-00                          </v>
          </cell>
          <cell r="B11" t="str">
            <v xml:space="preserve"> INTEREST             </v>
          </cell>
          <cell r="E11">
            <v>0</v>
          </cell>
          <cell r="F11">
            <v>1362.71</v>
          </cell>
          <cell r="G11">
            <v>0</v>
          </cell>
          <cell r="H11">
            <v>728.59</v>
          </cell>
          <cell r="I11">
            <v>0</v>
          </cell>
          <cell r="J11">
            <v>0</v>
          </cell>
        </row>
        <row r="15">
          <cell r="A15" t="str">
            <v xml:space="preserve"> 10-5402-10-21                          </v>
          </cell>
          <cell r="B15" t="str">
            <v xml:space="preserve"> DUES AND MEMBERSHIPS </v>
          </cell>
          <cell r="E15">
            <v>200</v>
          </cell>
          <cell r="F15">
            <v>0</v>
          </cell>
          <cell r="G15">
            <v>200</v>
          </cell>
          <cell r="H15">
            <v>0</v>
          </cell>
          <cell r="I15">
            <v>200</v>
          </cell>
          <cell r="J15">
            <v>200</v>
          </cell>
        </row>
        <row r="16">
          <cell r="A16" t="str">
            <v xml:space="preserve"> 10-5406-10-21                          </v>
          </cell>
          <cell r="B16" t="str">
            <v xml:space="preserve"> TRAINING             </v>
          </cell>
          <cell r="E16">
            <v>1000</v>
          </cell>
          <cell r="F16">
            <v>440</v>
          </cell>
          <cell r="G16">
            <v>1000</v>
          </cell>
          <cell r="H16">
            <v>250</v>
          </cell>
          <cell r="I16">
            <v>1000</v>
          </cell>
          <cell r="J16">
            <v>1000</v>
          </cell>
        </row>
        <row r="17">
          <cell r="B17" t="str">
            <v xml:space="preserve"> SUBTOTAL DUES/TRAINING</v>
          </cell>
          <cell r="E17">
            <v>1200</v>
          </cell>
          <cell r="F17">
            <v>440</v>
          </cell>
          <cell r="G17">
            <v>1200</v>
          </cell>
          <cell r="H17">
            <v>250</v>
          </cell>
          <cell r="I17">
            <v>1200</v>
          </cell>
        </row>
        <row r="18">
          <cell r="A18" t="str">
            <v xml:space="preserve"> 10-5701-10-21                          </v>
          </cell>
          <cell r="B18" t="str">
            <v xml:space="preserve"> TRANSFER TO GENERAL  </v>
          </cell>
        </row>
        <row r="19">
          <cell r="B19" t="str">
            <v xml:space="preserve"> SUBTOTAL TRANSFERS</v>
          </cell>
          <cell r="E19">
            <v>0</v>
          </cell>
          <cell r="F19">
            <v>13000</v>
          </cell>
          <cell r="G19">
            <v>0</v>
          </cell>
          <cell r="H19">
            <v>0</v>
          </cell>
          <cell r="I19">
            <v>13000</v>
          </cell>
          <cell r="J19">
            <v>13000</v>
          </cell>
        </row>
      </sheetData>
      <sheetData sheetId="2">
        <row r="5">
          <cell r="C5" t="str">
            <v>2021-22</v>
          </cell>
        </row>
        <row r="8">
          <cell r="E8">
            <v>4197.5699999999979</v>
          </cell>
          <cell r="F8">
            <v>4197.5699999999979</v>
          </cell>
          <cell r="G8">
            <v>4701.57</v>
          </cell>
          <cell r="H8">
            <v>9209.409999999998</v>
          </cell>
          <cell r="I8">
            <v>9209.409999999998</v>
          </cell>
          <cell r="J8">
            <v>5019.4099999999962</v>
          </cell>
        </row>
        <row r="9">
          <cell r="A9" t="str">
            <v xml:space="preserve"> 21-4310-00-00                          </v>
          </cell>
          <cell r="B9" t="str">
            <v xml:space="preserve"> COURT TECHNOLOGY FEE </v>
          </cell>
          <cell r="E9">
            <v>10870</v>
          </cell>
          <cell r="F9">
            <v>11625.92</v>
          </cell>
          <cell r="G9">
            <v>10500</v>
          </cell>
          <cell r="H9">
            <v>5452.14</v>
          </cell>
          <cell r="I9">
            <v>10500</v>
          </cell>
          <cell r="J9">
            <v>10500</v>
          </cell>
        </row>
        <row r="10">
          <cell r="A10" t="str">
            <v xml:space="preserve"> 21-4701-00-00                          </v>
          </cell>
          <cell r="B10" t="str">
            <v xml:space="preserve"> INTEREST REVENUE     </v>
          </cell>
          <cell r="E10">
            <v>0</v>
          </cell>
          <cell r="F10">
            <v>240.68</v>
          </cell>
          <cell r="G10">
            <v>0</v>
          </cell>
          <cell r="H10">
            <v>127.79</v>
          </cell>
          <cell r="I10">
            <v>0</v>
          </cell>
          <cell r="J10">
            <v>0</v>
          </cell>
        </row>
        <row r="11">
          <cell r="A11" t="str">
            <v xml:space="preserve"> 21-4927-00-00                          </v>
          </cell>
          <cell r="B11" t="str">
            <v xml:space="preserve"> TRANSFER FROM MC SEC </v>
          </cell>
          <cell r="E11">
            <v>2700</v>
          </cell>
          <cell r="F11">
            <v>2700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</row>
        <row r="16">
          <cell r="A16" t="str">
            <v xml:space="preserve"> 21-5319-10-21                          </v>
          </cell>
          <cell r="B16" t="str">
            <v xml:space="preserve"> SOFTWARE MAINTENANCE </v>
          </cell>
          <cell r="E16">
            <v>7466</v>
          </cell>
          <cell r="F16">
            <v>7855.09</v>
          </cell>
          <cell r="G16">
            <v>7800</v>
          </cell>
          <cell r="H16">
            <v>8189.55</v>
          </cell>
          <cell r="I16">
            <v>8190</v>
          </cell>
          <cell r="J16">
            <v>8200</v>
          </cell>
        </row>
        <row r="17">
          <cell r="A17" t="str">
            <v xml:space="preserve"> 21-5411-10-21                          </v>
          </cell>
          <cell r="B17" t="str">
            <v xml:space="preserve"> EQUIPMENT RENTAL     </v>
          </cell>
          <cell r="E17">
            <v>1600</v>
          </cell>
          <cell r="F17">
            <v>197.7</v>
          </cell>
          <cell r="G17">
            <v>2500</v>
          </cell>
          <cell r="H17">
            <v>0</v>
          </cell>
          <cell r="I17">
            <v>2500</v>
          </cell>
          <cell r="J17">
            <v>2500</v>
          </cell>
        </row>
        <row r="18">
          <cell r="A18" t="str">
            <v xml:space="preserve"> 21-5508-10-21                          </v>
          </cell>
          <cell r="B18" t="str">
            <v xml:space="preserve"> OFFICE MACHINERY &amp; E </v>
          </cell>
          <cell r="E18">
            <v>4000</v>
          </cell>
          <cell r="F18">
            <v>1502.97</v>
          </cell>
          <cell r="G18">
            <v>4000</v>
          </cell>
          <cell r="H18">
            <v>0</v>
          </cell>
          <cell r="I18">
            <v>4000</v>
          </cell>
          <cell r="J18">
            <v>4000</v>
          </cell>
        </row>
        <row r="19">
          <cell r="B19" t="str">
            <v>SUBTOTAL EQUIPMENT MAINT AND RENTAL</v>
          </cell>
        </row>
        <row r="20">
          <cell r="A20" t="str">
            <v xml:space="preserve"> 21-5716-10-21                          </v>
          </cell>
          <cell r="B20" t="str">
            <v xml:space="preserve"> TRANSFER TO MC TECH  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</row>
        <row r="21">
          <cell r="A21" t="str">
            <v xml:space="preserve"> 21-5722-10-21                          </v>
          </cell>
          <cell r="B21" t="str">
            <v xml:space="preserve"> TRANSFER TO HOTEL MO 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</row>
      </sheetData>
      <sheetData sheetId="3">
        <row r="5">
          <cell r="C5" t="str">
            <v>2021-22</v>
          </cell>
        </row>
        <row r="8">
          <cell r="E8">
            <v>44656.67</v>
          </cell>
          <cell r="F8">
            <v>44656.67</v>
          </cell>
          <cell r="G8">
            <v>25711.67</v>
          </cell>
          <cell r="H8">
            <v>29054.43</v>
          </cell>
          <cell r="I8">
            <v>29054.43</v>
          </cell>
          <cell r="J8">
            <v>26204.43</v>
          </cell>
        </row>
        <row r="10">
          <cell r="E10">
            <v>12000</v>
          </cell>
          <cell r="F10">
            <v>13963.83</v>
          </cell>
          <cell r="G10">
            <v>10000</v>
          </cell>
          <cell r="H10">
            <v>6633.3</v>
          </cell>
          <cell r="I10">
            <v>10000</v>
          </cell>
          <cell r="J10">
            <v>10000</v>
          </cell>
        </row>
        <row r="11">
          <cell r="E11">
            <v>0</v>
          </cell>
          <cell r="F11">
            <v>1691.32</v>
          </cell>
          <cell r="G11">
            <v>0</v>
          </cell>
          <cell r="H11">
            <v>832.62</v>
          </cell>
          <cell r="I11">
            <v>0</v>
          </cell>
          <cell r="J11">
            <v>0</v>
          </cell>
        </row>
        <row r="13">
          <cell r="I13">
            <v>10000</v>
          </cell>
          <cell r="J13">
            <v>10000</v>
          </cell>
        </row>
        <row r="17">
          <cell r="A17" t="str">
            <v xml:space="preserve"> 27-5299-10-21                          </v>
          </cell>
          <cell r="B17" t="str">
            <v xml:space="preserve"> MISCELLANEOUS SUPPLI </v>
          </cell>
          <cell r="E17">
            <v>220</v>
          </cell>
          <cell r="F17">
            <v>131</v>
          </cell>
          <cell r="G17">
            <v>500</v>
          </cell>
          <cell r="H17">
            <v>0</v>
          </cell>
          <cell r="I17">
            <v>500</v>
          </cell>
          <cell r="J17">
            <v>500</v>
          </cell>
        </row>
        <row r="18">
          <cell r="B18" t="str">
            <v xml:space="preserve"> TOTAL SUPPLIES</v>
          </cell>
        </row>
        <row r="19">
          <cell r="A19" t="str">
            <v xml:space="preserve"> 27-5406-10-21                          </v>
          </cell>
          <cell r="B19" t="str">
            <v xml:space="preserve"> TRAINING             </v>
          </cell>
          <cell r="E19">
            <v>500</v>
          </cell>
          <cell r="F19">
            <v>902.39</v>
          </cell>
          <cell r="G19">
            <v>250</v>
          </cell>
          <cell r="H19">
            <v>0</v>
          </cell>
          <cell r="I19">
            <v>250</v>
          </cell>
          <cell r="J19">
            <v>250</v>
          </cell>
        </row>
        <row r="20">
          <cell r="B20" t="str">
            <v xml:space="preserve"> TOTAL SERVICES</v>
          </cell>
        </row>
        <row r="21">
          <cell r="A21" t="str">
            <v xml:space="preserve"> 27-5504-10-21                          </v>
          </cell>
          <cell r="B21" t="str">
            <v xml:space="preserve"> MACHINERY AND EQUIPM </v>
          </cell>
          <cell r="E21">
            <v>27525</v>
          </cell>
          <cell r="F21">
            <v>27525</v>
          </cell>
          <cell r="G21">
            <v>2000</v>
          </cell>
          <cell r="H21">
            <v>0</v>
          </cell>
          <cell r="I21">
            <v>12100</v>
          </cell>
          <cell r="J21">
            <v>2000</v>
          </cell>
        </row>
        <row r="22">
          <cell r="B22" t="str">
            <v xml:space="preserve"> TOTAL MACHINERY &amp; EQMT</v>
          </cell>
        </row>
        <row r="23">
          <cell r="A23" t="str">
            <v xml:space="preserve"> 27-6502-10-21                          </v>
          </cell>
          <cell r="B23" t="str">
            <v xml:space="preserve"> BUILDINGS            </v>
          </cell>
          <cell r="E23">
            <v>0</v>
          </cell>
          <cell r="F23">
            <v>0</v>
          </cell>
          <cell r="G23">
            <v>500</v>
          </cell>
          <cell r="H23">
            <v>0</v>
          </cell>
          <cell r="I23">
            <v>0</v>
          </cell>
          <cell r="J23">
            <v>0</v>
          </cell>
        </row>
        <row r="24">
          <cell r="B24" t="str">
            <v xml:space="preserve"> TOTAL CAPITAL</v>
          </cell>
        </row>
        <row r="25">
          <cell r="A25" t="str">
            <v xml:space="preserve"> 27-5721-50-99                          </v>
          </cell>
          <cell r="B25" t="str">
            <v xml:space="preserve"> TRANSFER TO MC TECHN </v>
          </cell>
          <cell r="E25">
            <v>2700</v>
          </cell>
          <cell r="F25">
            <v>2700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</row>
      </sheetData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venues - Book"/>
      <sheetName val="Revenues Graph"/>
      <sheetName val="Sheet3"/>
    </sheetNames>
    <sheetDataSet>
      <sheetData sheetId="0">
        <row r="50">
          <cell r="C50">
            <v>8801457</v>
          </cell>
          <cell r="D50">
            <v>9457721.5299999975</v>
          </cell>
          <cell r="E50">
            <v>9521813</v>
          </cell>
          <cell r="F50">
            <v>10235578.689999999</v>
          </cell>
          <cell r="G50">
            <v>10295366</v>
          </cell>
          <cell r="H50">
            <v>5571125.4499999993</v>
          </cell>
          <cell r="I50">
            <v>10513155</v>
          </cell>
          <cell r="J50">
            <v>10643780</v>
          </cell>
        </row>
      </sheetData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60-19-10"/>
      <sheetName val="60-20-51"/>
      <sheetName val="60-21-52"/>
      <sheetName val="60-21-53"/>
      <sheetName val="60-22-61 "/>
      <sheetName val="60-22-62"/>
      <sheetName val="60-22-63 "/>
      <sheetName val="60-19-10 Book"/>
      <sheetName val="60-20-51 Book"/>
      <sheetName val="60-21-52 Book"/>
      <sheetName val="60-21-53 Book"/>
      <sheetName val="60-22-61 Book"/>
      <sheetName val="60-22-62 Book"/>
      <sheetName val="60-22-63 Book"/>
    </sheetNames>
    <sheetDataSet>
      <sheetData sheetId="0">
        <row r="10">
          <cell r="A10" t="str">
            <v xml:space="preserve"> 60-5101-19-10                          </v>
          </cell>
          <cell r="B10" t="str">
            <v xml:space="preserve"> SALARIES             </v>
          </cell>
          <cell r="E10">
            <v>208975</v>
          </cell>
          <cell r="F10">
            <v>205750.85</v>
          </cell>
          <cell r="G10">
            <v>215394</v>
          </cell>
          <cell r="H10">
            <v>91081.93</v>
          </cell>
          <cell r="I10">
            <v>202793</v>
          </cell>
          <cell r="J10">
            <v>221093</v>
          </cell>
        </row>
        <row r="11">
          <cell r="A11" t="str">
            <v xml:space="preserve"> 60-5106-19-10                          </v>
          </cell>
          <cell r="B11" t="str">
            <v xml:space="preserve"> OVERTIME             </v>
          </cell>
          <cell r="E11">
            <v>2500</v>
          </cell>
          <cell r="F11">
            <v>67.150000000000006</v>
          </cell>
          <cell r="G11">
            <v>2500</v>
          </cell>
          <cell r="H11">
            <v>44.57</v>
          </cell>
          <cell r="I11">
            <v>2500</v>
          </cell>
          <cell r="J11">
            <v>2500</v>
          </cell>
        </row>
        <row r="12">
          <cell r="A12" t="str">
            <v xml:space="preserve"> 60-5110-19-10                          </v>
          </cell>
          <cell r="B12" t="str">
            <v xml:space="preserve"> LONGEVITY            </v>
          </cell>
          <cell r="E12">
            <v>4535</v>
          </cell>
          <cell r="F12">
            <v>4535</v>
          </cell>
          <cell r="G12">
            <v>720</v>
          </cell>
          <cell r="H12">
            <v>540</v>
          </cell>
          <cell r="I12">
            <v>540</v>
          </cell>
          <cell r="J12">
            <v>660</v>
          </cell>
        </row>
        <row r="13">
          <cell r="A13" t="str">
            <v xml:space="preserve"> 60-5111-19-10                          </v>
          </cell>
          <cell r="B13" t="str">
            <v xml:space="preserve"> RETIREMENT           </v>
          </cell>
          <cell r="E13">
            <v>28064</v>
          </cell>
          <cell r="F13">
            <v>27402.57</v>
          </cell>
          <cell r="G13">
            <v>29609</v>
          </cell>
          <cell r="H13">
            <v>12378.84</v>
          </cell>
          <cell r="I13">
            <v>28415</v>
          </cell>
          <cell r="J13">
            <v>31869</v>
          </cell>
        </row>
        <row r="14">
          <cell r="A14" t="str">
            <v xml:space="preserve"> 60-5112-19-10                          </v>
          </cell>
          <cell r="B14" t="str">
            <v xml:space="preserve"> FICA                 </v>
          </cell>
          <cell r="E14">
            <v>16621</v>
          </cell>
          <cell r="F14">
            <v>16133.23</v>
          </cell>
          <cell r="G14">
            <v>17291</v>
          </cell>
          <cell r="H14">
            <v>7247.9</v>
          </cell>
          <cell r="I14">
            <v>16483</v>
          </cell>
          <cell r="J14">
            <v>18023</v>
          </cell>
        </row>
        <row r="15">
          <cell r="A15" t="str">
            <v xml:space="preserve"> 60-5116-19-10                          </v>
          </cell>
          <cell r="B15" t="str">
            <v xml:space="preserve"> HEALTH/LIFE INSURANC </v>
          </cell>
          <cell r="E15">
            <v>24736</v>
          </cell>
          <cell r="F15">
            <v>20100.28</v>
          </cell>
          <cell r="G15">
            <v>23435</v>
          </cell>
          <cell r="H15">
            <v>8644.1299999999992</v>
          </cell>
          <cell r="I15">
            <v>20307</v>
          </cell>
          <cell r="J15">
            <v>26708</v>
          </cell>
        </row>
        <row r="16">
          <cell r="A16" t="str">
            <v xml:space="preserve"> 60-5118-19-10                          </v>
          </cell>
          <cell r="B16" t="str">
            <v xml:space="preserve"> WORKER COMPENSATION  </v>
          </cell>
          <cell r="E16">
            <v>4502</v>
          </cell>
          <cell r="F16">
            <v>4428.32</v>
          </cell>
          <cell r="G16">
            <v>4235</v>
          </cell>
          <cell r="H16">
            <v>1992.69</v>
          </cell>
          <cell r="I16">
            <v>4264</v>
          </cell>
          <cell r="J16">
            <v>3440</v>
          </cell>
        </row>
        <row r="17">
          <cell r="A17" t="str">
            <v xml:space="preserve"> 60-5119-19-10                          </v>
          </cell>
          <cell r="B17" t="str">
            <v xml:space="preserve"> OTHER PAYROLL EXPENS </v>
          </cell>
          <cell r="E17">
            <v>2482</v>
          </cell>
          <cell r="F17">
            <v>2903.51</v>
          </cell>
          <cell r="G17">
            <v>2410</v>
          </cell>
          <cell r="H17">
            <v>1481.74</v>
          </cell>
          <cell r="I17">
            <v>5215</v>
          </cell>
          <cell r="J17">
            <v>7930</v>
          </cell>
        </row>
        <row r="18">
          <cell r="A18" t="str">
            <v xml:space="preserve"> 60-5121-19-10                          </v>
          </cell>
          <cell r="B18" t="str">
            <v xml:space="preserve"> ACCRUED VACATION BEN </v>
          </cell>
          <cell r="E18">
            <v>0</v>
          </cell>
          <cell r="F18">
            <v>-6564.24</v>
          </cell>
          <cell r="G18">
            <v>0</v>
          </cell>
          <cell r="H18">
            <v>0</v>
          </cell>
          <cell r="I18"/>
          <cell r="J18"/>
        </row>
        <row r="19">
          <cell r="A19" t="str">
            <v xml:space="preserve"> 60-5123-19-10                          </v>
          </cell>
          <cell r="B19" t="str">
            <v xml:space="preserve"> ACCRUED COMP-TIME BE </v>
          </cell>
          <cell r="E19">
            <v>0</v>
          </cell>
          <cell r="F19">
            <v>91.89</v>
          </cell>
          <cell r="G19">
            <v>0</v>
          </cell>
          <cell r="H19">
            <v>0</v>
          </cell>
          <cell r="I19"/>
          <cell r="J19"/>
        </row>
        <row r="20">
          <cell r="E20"/>
          <cell r="F20"/>
          <cell r="G20"/>
          <cell r="H20"/>
          <cell r="I20"/>
          <cell r="J20"/>
        </row>
        <row r="23">
          <cell r="A23" t="str">
            <v xml:space="preserve"> 60-5201-19-10                          </v>
          </cell>
          <cell r="B23" t="str">
            <v xml:space="preserve"> OFFICE SUPPLIES      </v>
          </cell>
          <cell r="E23">
            <v>2100</v>
          </cell>
          <cell r="F23">
            <v>1238.5</v>
          </cell>
          <cell r="G23">
            <v>2100</v>
          </cell>
          <cell r="H23">
            <v>286.77999999999997</v>
          </cell>
          <cell r="I23">
            <v>2100</v>
          </cell>
          <cell r="J23">
            <v>2100</v>
          </cell>
        </row>
        <row r="24">
          <cell r="A24" t="str">
            <v xml:space="preserve"> 60-5208-19-10                          </v>
          </cell>
          <cell r="B24" t="str">
            <v xml:space="preserve"> CLEANING SUPPLIES    </v>
          </cell>
          <cell r="E24">
            <v>1800</v>
          </cell>
          <cell r="F24">
            <v>2004.73</v>
          </cell>
          <cell r="G24">
            <v>1800</v>
          </cell>
          <cell r="H24">
            <v>1040.48</v>
          </cell>
          <cell r="I24">
            <v>1800</v>
          </cell>
          <cell r="J24">
            <v>1800</v>
          </cell>
        </row>
        <row r="25">
          <cell r="A25" t="str">
            <v xml:space="preserve"> 60-5299-19-10                          </v>
          </cell>
          <cell r="B25" t="str">
            <v xml:space="preserve"> MISCELLANEOUS SUPPLI </v>
          </cell>
          <cell r="E25">
            <v>775</v>
          </cell>
          <cell r="F25">
            <v>31857.72</v>
          </cell>
          <cell r="G25">
            <v>775</v>
          </cell>
          <cell r="H25">
            <v>157.91999999999999</v>
          </cell>
          <cell r="I25">
            <v>775</v>
          </cell>
          <cell r="J25">
            <v>775</v>
          </cell>
        </row>
        <row r="28">
          <cell r="A28" t="str">
            <v xml:space="preserve"> 60-5302-19-10                          </v>
          </cell>
          <cell r="B28" t="str">
            <v xml:space="preserve"> BUILDING MAINTENANCE </v>
          </cell>
          <cell r="E28">
            <v>8000</v>
          </cell>
          <cell r="F28">
            <v>6822.73</v>
          </cell>
          <cell r="G28">
            <v>8000</v>
          </cell>
          <cell r="H28">
            <v>2342.65</v>
          </cell>
          <cell r="I28">
            <v>8000</v>
          </cell>
          <cell r="J28">
            <v>8000</v>
          </cell>
        </row>
        <row r="30">
          <cell r="A30" t="str">
            <v xml:space="preserve"> 60-5319-19-10</v>
          </cell>
          <cell r="B30" t="str">
            <v xml:space="preserve"> SOFTWARE MAINTENANCE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2212</v>
          </cell>
        </row>
        <row r="32">
          <cell r="A32" t="str">
            <v xml:space="preserve"> 60-5401-19-10                          </v>
          </cell>
          <cell r="B32" t="str">
            <v xml:space="preserve"> COMMUNICATIONS       </v>
          </cell>
          <cell r="E32">
            <v>3000</v>
          </cell>
          <cell r="F32">
            <v>3732.96</v>
          </cell>
          <cell r="G32">
            <v>3000</v>
          </cell>
          <cell r="H32">
            <v>1553.35</v>
          </cell>
          <cell r="I32">
            <v>3300</v>
          </cell>
          <cell r="J32">
            <v>3000</v>
          </cell>
        </row>
        <row r="33">
          <cell r="A33" t="str">
            <v xml:space="preserve"> 60-5402-19-10                          </v>
          </cell>
          <cell r="B33" t="str">
            <v xml:space="preserve"> DUES &amp; SUBSCRIPTIONS </v>
          </cell>
          <cell r="E33">
            <v>700</v>
          </cell>
          <cell r="F33">
            <v>491</v>
          </cell>
          <cell r="G33">
            <v>700</v>
          </cell>
          <cell r="H33">
            <v>0</v>
          </cell>
          <cell r="I33">
            <v>700</v>
          </cell>
          <cell r="J33">
            <v>700</v>
          </cell>
        </row>
        <row r="34">
          <cell r="A34" t="str">
            <v xml:space="preserve"> 60-5403-19-10                          </v>
          </cell>
          <cell r="B34" t="str">
            <v xml:space="preserve"> GENERAL INSURANCE    </v>
          </cell>
          <cell r="E34">
            <v>326</v>
          </cell>
          <cell r="F34">
            <v>314.62</v>
          </cell>
          <cell r="G34">
            <v>326</v>
          </cell>
          <cell r="H34">
            <v>154.5</v>
          </cell>
          <cell r="I34">
            <v>326</v>
          </cell>
          <cell r="J34">
            <v>326</v>
          </cell>
        </row>
        <row r="35">
          <cell r="A35" t="str">
            <v xml:space="preserve"> 60-5404-19-10                          </v>
          </cell>
          <cell r="B35" t="str">
            <v xml:space="preserve"> PROFESSIONAL FEES    </v>
          </cell>
          <cell r="E35">
            <v>9000</v>
          </cell>
          <cell r="F35">
            <v>8303.56</v>
          </cell>
          <cell r="G35">
            <v>9669</v>
          </cell>
          <cell r="H35">
            <v>7490.88</v>
          </cell>
          <cell r="I35">
            <v>9669</v>
          </cell>
          <cell r="J35">
            <v>9669</v>
          </cell>
        </row>
        <row r="36">
          <cell r="A36" t="str">
            <v xml:space="preserve"> 60-5406-19-10                          </v>
          </cell>
          <cell r="B36" t="str">
            <v xml:space="preserve"> TRAINING             </v>
          </cell>
          <cell r="E36">
            <v>2000</v>
          </cell>
          <cell r="F36">
            <v>1737.57</v>
          </cell>
          <cell r="G36">
            <v>2000</v>
          </cell>
          <cell r="H36">
            <v>754.11</v>
          </cell>
          <cell r="I36">
            <v>2000</v>
          </cell>
          <cell r="J36">
            <v>3000</v>
          </cell>
        </row>
        <row r="37">
          <cell r="A37" t="str">
            <v xml:space="preserve"> 60-5408-19-10                          </v>
          </cell>
          <cell r="B37" t="str">
            <v xml:space="preserve"> ELECTRIC UTILITY SER </v>
          </cell>
          <cell r="E37">
            <v>9181</v>
          </cell>
          <cell r="F37">
            <v>8542.14</v>
          </cell>
          <cell r="G37">
            <v>9181</v>
          </cell>
          <cell r="H37">
            <v>2997.81</v>
          </cell>
          <cell r="I37">
            <v>9181</v>
          </cell>
          <cell r="J37">
            <v>9273</v>
          </cell>
        </row>
        <row r="38">
          <cell r="A38" t="str">
            <v xml:space="preserve"> 60-5409-19-10                          </v>
          </cell>
          <cell r="B38" t="str">
            <v xml:space="preserve"> CONTRACTUAL SERVICES </v>
          </cell>
          <cell r="E38">
            <v>19000</v>
          </cell>
          <cell r="F38">
            <v>17603.88</v>
          </cell>
          <cell r="G38">
            <v>19000</v>
          </cell>
          <cell r="H38">
            <v>5529</v>
          </cell>
          <cell r="I38">
            <v>19000</v>
          </cell>
          <cell r="J38">
            <v>19000</v>
          </cell>
        </row>
        <row r="39">
          <cell r="A39" t="str">
            <v xml:space="preserve"> 60-5418-19-10                          </v>
          </cell>
          <cell r="B39" t="str">
            <v xml:space="preserve"> AUTO ALLOWANCE       </v>
          </cell>
          <cell r="E39">
            <v>5173</v>
          </cell>
          <cell r="F39">
            <v>5159.6400000000003</v>
          </cell>
          <cell r="G39">
            <v>5000</v>
          </cell>
          <cell r="H39">
            <v>2417.34</v>
          </cell>
          <cell r="I39">
            <v>5456</v>
          </cell>
          <cell r="J39">
            <v>6000</v>
          </cell>
        </row>
        <row r="40">
          <cell r="A40" t="str">
            <v xml:space="preserve"> 60-5440-19-10                          </v>
          </cell>
          <cell r="B40" t="str">
            <v xml:space="preserve"> NATURAL GAS UTILITY  </v>
          </cell>
          <cell r="E40">
            <v>6767</v>
          </cell>
          <cell r="F40">
            <v>5206.29</v>
          </cell>
          <cell r="G40">
            <v>6767</v>
          </cell>
          <cell r="H40">
            <v>2930.2</v>
          </cell>
          <cell r="I40">
            <v>6767</v>
          </cell>
          <cell r="J40">
            <v>6200</v>
          </cell>
        </row>
        <row r="41">
          <cell r="A41" t="str">
            <v xml:space="preserve"> 60-5441-19-10                          </v>
          </cell>
          <cell r="B41" t="str">
            <v xml:space="preserve"> SOLID WASTE UTILITY  </v>
          </cell>
          <cell r="E41">
            <v>2010</v>
          </cell>
          <cell r="F41">
            <v>2003.04</v>
          </cell>
          <cell r="G41">
            <v>2100</v>
          </cell>
          <cell r="H41">
            <v>1001.52</v>
          </cell>
          <cell r="I41">
            <v>2100</v>
          </cell>
          <cell r="J41">
            <v>2184</v>
          </cell>
        </row>
        <row r="42">
          <cell r="A42" t="str">
            <v xml:space="preserve"> 60-5442-19-10                          </v>
          </cell>
          <cell r="B42" t="str">
            <v xml:space="preserve"> WATER/SEWER UTILITY  </v>
          </cell>
          <cell r="E42">
            <v>2700</v>
          </cell>
          <cell r="F42">
            <v>2702.36</v>
          </cell>
          <cell r="G42">
            <v>2900</v>
          </cell>
          <cell r="H42">
            <v>1461.37</v>
          </cell>
          <cell r="I42">
            <v>2900</v>
          </cell>
          <cell r="J42">
            <v>2987</v>
          </cell>
        </row>
        <row r="43">
          <cell r="A43" t="str">
            <v xml:space="preserve"> 60-5446-19-10                          </v>
          </cell>
          <cell r="B43" t="str">
            <v xml:space="preserve"> STORM WATER UTILITY  </v>
          </cell>
          <cell r="E43">
            <v>1510</v>
          </cell>
          <cell r="F43">
            <v>1503.6</v>
          </cell>
          <cell r="G43">
            <v>1510</v>
          </cell>
          <cell r="H43">
            <v>751.8</v>
          </cell>
          <cell r="I43">
            <v>1510</v>
          </cell>
          <cell r="J43">
            <v>1510</v>
          </cell>
        </row>
        <row r="44">
          <cell r="A44" t="str">
            <v xml:space="preserve"> 60-5460-19-10                          </v>
          </cell>
          <cell r="B44" t="str">
            <v xml:space="preserve"> OFFICE EQUIPMENT REN </v>
          </cell>
          <cell r="E44">
            <v>5000</v>
          </cell>
          <cell r="F44">
            <v>4365.41</v>
          </cell>
          <cell r="G44">
            <v>5000</v>
          </cell>
          <cell r="H44">
            <v>1828.02</v>
          </cell>
          <cell r="I44">
            <v>5000</v>
          </cell>
          <cell r="J44">
            <v>5000</v>
          </cell>
        </row>
        <row r="45">
          <cell r="A45" t="str">
            <v xml:space="preserve"> 60-5499-19-10                          </v>
          </cell>
          <cell r="B45" t="str">
            <v xml:space="preserve"> MISCELLANEOUS SERVIC </v>
          </cell>
          <cell r="E45">
            <v>1500</v>
          </cell>
          <cell r="F45">
            <v>800.83</v>
          </cell>
          <cell r="G45">
            <v>1500</v>
          </cell>
          <cell r="H45">
            <v>149.1</v>
          </cell>
          <cell r="I45">
            <v>1500</v>
          </cell>
          <cell r="J45">
            <v>1500</v>
          </cell>
        </row>
        <row r="47">
          <cell r="A47" t="str">
            <v xml:space="preserve"> 60-6502-19-10                          </v>
          </cell>
          <cell r="B47" t="str">
            <v xml:space="preserve"> BUILDING IMPROVEMENT </v>
          </cell>
          <cell r="E47">
            <v>15000</v>
          </cell>
          <cell r="F47">
            <v>10625</v>
          </cell>
          <cell r="G47">
            <v>15000</v>
          </cell>
          <cell r="H47">
            <v>0</v>
          </cell>
          <cell r="I47">
            <v>15000</v>
          </cell>
          <cell r="J47">
            <v>0</v>
          </cell>
        </row>
        <row r="50">
          <cell r="C50">
            <v>427420</v>
          </cell>
          <cell r="D50">
            <v>336781.15</v>
          </cell>
          <cell r="E50">
            <v>387957</v>
          </cell>
          <cell r="F50">
            <v>389864.14</v>
          </cell>
          <cell r="G50">
            <v>391922</v>
          </cell>
          <cell r="H50">
            <v>156258.63</v>
          </cell>
          <cell r="I50">
            <v>377601</v>
          </cell>
          <cell r="J50">
            <v>397459</v>
          </cell>
        </row>
      </sheetData>
      <sheetData sheetId="1">
        <row r="10">
          <cell r="A10" t="str">
            <v xml:space="preserve"> 60-5101-20-51                          </v>
          </cell>
          <cell r="B10" t="str">
            <v xml:space="preserve"> SALARIES             </v>
          </cell>
          <cell r="E10">
            <v>188969</v>
          </cell>
          <cell r="F10">
            <v>137800.71</v>
          </cell>
          <cell r="G10">
            <v>251201</v>
          </cell>
          <cell r="H10">
            <v>78091.19</v>
          </cell>
          <cell r="I10">
            <v>263125</v>
          </cell>
          <cell r="J10">
            <v>267161</v>
          </cell>
        </row>
        <row r="11">
          <cell r="A11" t="str">
            <v xml:space="preserve"> 60-5106-20-51                          </v>
          </cell>
          <cell r="B11" t="str">
            <v xml:space="preserve"> OVERTIME             </v>
          </cell>
          <cell r="E11">
            <v>34000</v>
          </cell>
          <cell r="F11">
            <v>34460.74</v>
          </cell>
          <cell r="G11">
            <v>34000</v>
          </cell>
          <cell r="H11">
            <v>14989.94</v>
          </cell>
          <cell r="I11">
            <v>34000</v>
          </cell>
          <cell r="J11">
            <v>34000</v>
          </cell>
        </row>
        <row r="12">
          <cell r="A12" t="str">
            <v xml:space="preserve"> 60-5107-20-51                          </v>
          </cell>
          <cell r="B12" t="str">
            <v xml:space="preserve"> HOLIDAY PAY          </v>
          </cell>
          <cell r="E12">
            <v>1600</v>
          </cell>
          <cell r="F12">
            <v>1348.68</v>
          </cell>
          <cell r="G12">
            <v>1600</v>
          </cell>
          <cell r="H12">
            <v>292.10000000000002</v>
          </cell>
          <cell r="I12">
            <v>1600</v>
          </cell>
          <cell r="J12">
            <v>1600</v>
          </cell>
        </row>
        <row r="13">
          <cell r="A13" t="str">
            <v xml:space="preserve"> 60-5110-20-51                          </v>
          </cell>
          <cell r="B13" t="str">
            <v xml:space="preserve"> LONGEVITY            </v>
          </cell>
          <cell r="E13">
            <v>900</v>
          </cell>
          <cell r="F13">
            <v>900</v>
          </cell>
          <cell r="G13">
            <v>1200</v>
          </cell>
          <cell r="H13">
            <v>1080</v>
          </cell>
          <cell r="I13">
            <v>1080</v>
          </cell>
          <cell r="J13">
            <v>1380</v>
          </cell>
        </row>
        <row r="14">
          <cell r="A14" t="str">
            <v xml:space="preserve"> 60-5111-20-51                          </v>
          </cell>
          <cell r="B14" t="str">
            <v xml:space="preserve"> RETIREMENT           </v>
          </cell>
          <cell r="E14">
            <v>28848</v>
          </cell>
          <cell r="F14">
            <v>22447.88</v>
          </cell>
          <cell r="G14">
            <v>38188</v>
          </cell>
          <cell r="H14">
            <v>12529.38</v>
          </cell>
          <cell r="I14">
            <v>39919</v>
          </cell>
          <cell r="J14">
            <v>41358</v>
          </cell>
        </row>
        <row r="15">
          <cell r="A15" t="str">
            <v xml:space="preserve"> 60-5112-20-51                          </v>
          </cell>
          <cell r="B15" t="str">
            <v xml:space="preserve"> FICA                 </v>
          </cell>
          <cell r="E15">
            <v>17290</v>
          </cell>
          <cell r="F15">
            <v>13288.11</v>
          </cell>
          <cell r="G15">
            <v>22301</v>
          </cell>
          <cell r="H15">
            <v>7238.89</v>
          </cell>
          <cell r="I15">
            <v>22647</v>
          </cell>
          <cell r="J15">
            <v>23646</v>
          </cell>
        </row>
        <row r="16">
          <cell r="A16" t="str">
            <v xml:space="preserve"> 60-5116-20-51                          </v>
          </cell>
          <cell r="B16" t="str">
            <v xml:space="preserve"> HEALTH/LIFE INSURANC </v>
          </cell>
          <cell r="E16">
            <v>49424</v>
          </cell>
          <cell r="F16">
            <v>46632.5</v>
          </cell>
          <cell r="G16">
            <v>46818</v>
          </cell>
          <cell r="H16">
            <v>21321.13</v>
          </cell>
          <cell r="I16">
            <v>45973</v>
          </cell>
          <cell r="J16">
            <v>53369</v>
          </cell>
        </row>
        <row r="17">
          <cell r="A17" t="str">
            <v xml:space="preserve"> 60-5118-20-51                          </v>
          </cell>
          <cell r="B17" t="str">
            <v xml:space="preserve"> WORKER COMPENSATION  </v>
          </cell>
          <cell r="E17">
            <v>5324</v>
          </cell>
          <cell r="F17">
            <v>3999.04</v>
          </cell>
          <cell r="G17">
            <v>6413</v>
          </cell>
          <cell r="H17">
            <v>2027.09</v>
          </cell>
          <cell r="I17">
            <v>6530</v>
          </cell>
          <cell r="J17">
            <v>5131</v>
          </cell>
        </row>
        <row r="18">
          <cell r="A18" t="str">
            <v xml:space="preserve"> 60-5119-20-51                          </v>
          </cell>
          <cell r="B18" t="str">
            <v xml:space="preserve"> OTHER PAYROLL EXPENS </v>
          </cell>
          <cell r="E18">
            <v>3441</v>
          </cell>
          <cell r="F18">
            <v>3606.96</v>
          </cell>
          <cell r="G18">
            <v>3510</v>
          </cell>
          <cell r="H18">
            <v>2144.1799999999998</v>
          </cell>
          <cell r="I18">
            <v>4720</v>
          </cell>
          <cell r="J18">
            <v>4960</v>
          </cell>
        </row>
        <row r="19">
          <cell r="A19" t="str">
            <v xml:space="preserve"> 60-5121-20-51                          </v>
          </cell>
          <cell r="B19" t="str">
            <v xml:space="preserve"> ACCRUED VACATION BEN </v>
          </cell>
          <cell r="E19">
            <v>0</v>
          </cell>
          <cell r="F19">
            <v>862.73</v>
          </cell>
          <cell r="G19">
            <v>0</v>
          </cell>
          <cell r="H19">
            <v>0</v>
          </cell>
          <cell r="I19"/>
          <cell r="J19"/>
        </row>
        <row r="20">
          <cell r="A20" t="str">
            <v xml:space="preserve"> 60-5123-20-51                          </v>
          </cell>
          <cell r="B20" t="str">
            <v xml:space="preserve"> ACCRUED COMP-TIME BE </v>
          </cell>
          <cell r="E20">
            <v>0</v>
          </cell>
          <cell r="F20">
            <v>418.65</v>
          </cell>
          <cell r="G20">
            <v>0</v>
          </cell>
          <cell r="H20">
            <v>0</v>
          </cell>
          <cell r="I20"/>
          <cell r="J20"/>
        </row>
        <row r="23">
          <cell r="A23" t="str">
            <v xml:space="preserve"> 60-5201-20-51                          </v>
          </cell>
          <cell r="B23" t="str">
            <v xml:space="preserve"> OFFICE SUPPLIES      </v>
          </cell>
          <cell r="E23">
            <v>1200</v>
          </cell>
          <cell r="F23">
            <v>513.80999999999995</v>
          </cell>
          <cell r="G23">
            <v>1200</v>
          </cell>
          <cell r="H23">
            <v>369.91</v>
          </cell>
          <cell r="I23">
            <v>800</v>
          </cell>
          <cell r="J23">
            <v>800</v>
          </cell>
        </row>
        <row r="24">
          <cell r="A24" t="str">
            <v xml:space="preserve"> 60-5202-20-51                          </v>
          </cell>
          <cell r="B24" t="str">
            <v xml:space="preserve"> POSTAGE              </v>
          </cell>
          <cell r="E24">
            <v>0</v>
          </cell>
          <cell r="F24">
            <v>0</v>
          </cell>
          <cell r="G24">
            <v>0</v>
          </cell>
          <cell r="H24">
            <v>59.92</v>
          </cell>
          <cell r="I24">
            <v>60</v>
          </cell>
          <cell r="J24">
            <v>60</v>
          </cell>
        </row>
        <row r="25">
          <cell r="A25" t="str">
            <v xml:space="preserve"> 60-5206-20-51                          </v>
          </cell>
          <cell r="B25" t="str">
            <v xml:space="preserve"> FUELS OILS LUBRICANT </v>
          </cell>
          <cell r="E25">
            <v>18000</v>
          </cell>
          <cell r="F25">
            <v>18319.38</v>
          </cell>
          <cell r="G25">
            <v>15000</v>
          </cell>
          <cell r="H25">
            <v>9634.2099999999991</v>
          </cell>
          <cell r="I25">
            <v>19000</v>
          </cell>
          <cell r="J25">
            <v>19000</v>
          </cell>
        </row>
        <row r="26">
          <cell r="A26" t="str">
            <v xml:space="preserve"> 60-5207-20-51                          </v>
          </cell>
          <cell r="B26" t="str">
            <v xml:space="preserve"> SMALL TOOLS AND INST </v>
          </cell>
          <cell r="E26">
            <v>2400</v>
          </cell>
          <cell r="F26">
            <v>1815.88</v>
          </cell>
          <cell r="G26">
            <v>2400</v>
          </cell>
          <cell r="H26">
            <v>869.79</v>
          </cell>
          <cell r="I26">
            <v>2400</v>
          </cell>
          <cell r="J26">
            <v>2400</v>
          </cell>
        </row>
        <row r="27">
          <cell r="A27" t="str">
            <v xml:space="preserve"> 60-5209-20-51                          </v>
          </cell>
          <cell r="B27" t="str">
            <v xml:space="preserve"> CHEMICAL &amp; MEDICAL S </v>
          </cell>
          <cell r="E27">
            <v>600</v>
          </cell>
          <cell r="F27">
            <v>264.97000000000003</v>
          </cell>
          <cell r="G27">
            <v>600</v>
          </cell>
          <cell r="H27">
            <v>229.96</v>
          </cell>
          <cell r="I27">
            <v>400</v>
          </cell>
          <cell r="J27">
            <v>400</v>
          </cell>
        </row>
        <row r="28">
          <cell r="A28" t="str">
            <v xml:space="preserve"> 60-5221-20-51                          </v>
          </cell>
          <cell r="B28" t="str">
            <v xml:space="preserve"> SAFETY SUPPLIES      </v>
          </cell>
          <cell r="E28">
            <v>2000</v>
          </cell>
          <cell r="F28">
            <v>854.84</v>
          </cell>
          <cell r="G28">
            <v>2000</v>
          </cell>
          <cell r="H28">
            <v>734.84</v>
          </cell>
          <cell r="I28">
            <v>1500</v>
          </cell>
          <cell r="J28">
            <v>2000</v>
          </cell>
        </row>
        <row r="29">
          <cell r="A29" t="str">
            <v xml:space="preserve"> 60-5299-20-51                          </v>
          </cell>
          <cell r="B29" t="str">
            <v xml:space="preserve"> MISCELLANEOUS SUPPLI </v>
          </cell>
          <cell r="E29">
            <v>1500</v>
          </cell>
          <cell r="F29">
            <v>851.87</v>
          </cell>
          <cell r="G29">
            <v>1500</v>
          </cell>
          <cell r="H29">
            <v>195.85</v>
          </cell>
          <cell r="I29">
            <v>1500</v>
          </cell>
          <cell r="J29">
            <v>1500</v>
          </cell>
        </row>
        <row r="31">
          <cell r="A31" t="str">
            <v xml:space="preserve"> 60-5304-20-51                          </v>
          </cell>
          <cell r="B31" t="str">
            <v xml:space="preserve"> MACHINERY &amp; EQUIPMEN </v>
          </cell>
          <cell r="E31">
            <v>7979</v>
          </cell>
          <cell r="F31">
            <v>7906.7</v>
          </cell>
          <cell r="G31">
            <v>7000</v>
          </cell>
          <cell r="H31">
            <v>6478.43</v>
          </cell>
          <cell r="I31">
            <v>11000</v>
          </cell>
          <cell r="J31">
            <v>7000</v>
          </cell>
        </row>
        <row r="32">
          <cell r="A32" t="str">
            <v xml:space="preserve"> 60-5305-20-51                          </v>
          </cell>
          <cell r="B32" t="str">
            <v xml:space="preserve"> VEHICLE MAINTENANCE  </v>
          </cell>
          <cell r="E32">
            <v>5000</v>
          </cell>
          <cell r="F32">
            <v>1769.35</v>
          </cell>
          <cell r="G32">
            <v>5000</v>
          </cell>
          <cell r="H32">
            <v>82</v>
          </cell>
          <cell r="I32">
            <v>4000</v>
          </cell>
          <cell r="J32">
            <v>5000</v>
          </cell>
        </row>
        <row r="33">
          <cell r="A33" t="str">
            <v xml:space="preserve"> 60-5308-20-51                          </v>
          </cell>
          <cell r="B33" t="str">
            <v xml:space="preserve"> WATER/SEWER MAINS MA </v>
          </cell>
          <cell r="E33">
            <v>126000</v>
          </cell>
          <cell r="F33">
            <v>113052.84</v>
          </cell>
          <cell r="G33">
            <v>100000</v>
          </cell>
          <cell r="H33">
            <v>39383.300000000003</v>
          </cell>
          <cell r="I33">
            <v>100000</v>
          </cell>
          <cell r="J33">
            <v>100000</v>
          </cell>
        </row>
        <row r="34">
          <cell r="A34" t="str">
            <v xml:space="preserve"> 60-5310-20-51                          </v>
          </cell>
          <cell r="B34" t="str">
            <v xml:space="preserve"> STREETS ROAD &amp; BRIDG </v>
          </cell>
          <cell r="E34">
            <v>58000</v>
          </cell>
          <cell r="F34">
            <v>63060.18</v>
          </cell>
          <cell r="G34">
            <v>36000</v>
          </cell>
          <cell r="H34">
            <v>21310.7</v>
          </cell>
          <cell r="I34">
            <v>66254</v>
          </cell>
          <cell r="J34">
            <v>36000</v>
          </cell>
        </row>
        <row r="35">
          <cell r="A35" t="str">
            <v xml:space="preserve"> 60-5313-20-51                          </v>
          </cell>
          <cell r="B35" t="str">
            <v xml:space="preserve"> METER MAINTENANCE    </v>
          </cell>
          <cell r="E35">
            <v>4000</v>
          </cell>
          <cell r="F35">
            <v>1534.28</v>
          </cell>
          <cell r="G35">
            <v>4000</v>
          </cell>
          <cell r="H35">
            <v>0</v>
          </cell>
          <cell r="I35">
            <v>2000</v>
          </cell>
          <cell r="J35">
            <v>4000</v>
          </cell>
        </row>
        <row r="36">
          <cell r="A36" t="str">
            <v xml:space="preserve"> 60-5399-20-51                          </v>
          </cell>
          <cell r="B36" t="str">
            <v xml:space="preserve"> MISCELLANEOUS MAINTE </v>
          </cell>
          <cell r="E36">
            <v>4500</v>
          </cell>
          <cell r="F36">
            <v>4500</v>
          </cell>
          <cell r="G36">
            <v>4500</v>
          </cell>
          <cell r="H36">
            <v>0</v>
          </cell>
          <cell r="I36">
            <v>4500</v>
          </cell>
          <cell r="J36">
            <v>4500</v>
          </cell>
        </row>
        <row r="38">
          <cell r="A38" t="str">
            <v xml:space="preserve"> 60-5401-20-51                          </v>
          </cell>
          <cell r="B38" t="str">
            <v xml:space="preserve"> COMMUNICATIONS       </v>
          </cell>
          <cell r="E38">
            <v>15980</v>
          </cell>
          <cell r="F38">
            <v>16336.47</v>
          </cell>
          <cell r="G38">
            <v>15980</v>
          </cell>
          <cell r="H38">
            <v>15050.05</v>
          </cell>
          <cell r="I38">
            <v>17208</v>
          </cell>
          <cell r="J38">
            <v>17208</v>
          </cell>
        </row>
        <row r="39">
          <cell r="A39" t="str">
            <v xml:space="preserve"> 60-5403-20-51                          </v>
          </cell>
          <cell r="B39" t="str">
            <v xml:space="preserve"> GENERAL INSURANCE    </v>
          </cell>
          <cell r="E39">
            <v>3992</v>
          </cell>
          <cell r="F39">
            <v>4080.62</v>
          </cell>
          <cell r="G39">
            <v>3992</v>
          </cell>
          <cell r="H39">
            <v>2083.2399999999998</v>
          </cell>
          <cell r="I39">
            <v>3992</v>
          </cell>
          <cell r="J39">
            <v>4047</v>
          </cell>
        </row>
        <row r="40">
          <cell r="A40" t="str">
            <v xml:space="preserve"> 60-5404-20-51                          </v>
          </cell>
          <cell r="B40" t="str">
            <v xml:space="preserve"> PROFESSIONAL FEES    </v>
          </cell>
          <cell r="E40">
            <v>15500</v>
          </cell>
          <cell r="F40">
            <v>15437.84</v>
          </cell>
          <cell r="G40">
            <v>11500</v>
          </cell>
          <cell r="H40">
            <v>589.17999999999995</v>
          </cell>
          <cell r="I40">
            <v>15713</v>
          </cell>
          <cell r="J40">
            <v>16000</v>
          </cell>
        </row>
        <row r="41">
          <cell r="A41" t="str">
            <v xml:space="preserve"> 60-5405-20-51                          </v>
          </cell>
          <cell r="B41" t="str">
            <v xml:space="preserve"> ADVERTISING          </v>
          </cell>
          <cell r="E41">
            <v>500</v>
          </cell>
          <cell r="F41">
            <v>19.829999999999998</v>
          </cell>
          <cell r="G41">
            <v>500</v>
          </cell>
          <cell r="H41">
            <v>0</v>
          </cell>
          <cell r="I41">
            <v>500</v>
          </cell>
          <cell r="J41">
            <v>500</v>
          </cell>
        </row>
        <row r="42">
          <cell r="A42" t="str">
            <v xml:space="preserve"> 60-5406-20-51                          </v>
          </cell>
          <cell r="B42" t="str">
            <v xml:space="preserve"> TRAINING             </v>
          </cell>
          <cell r="E42">
            <v>3800</v>
          </cell>
          <cell r="F42">
            <v>3728.31</v>
          </cell>
          <cell r="G42">
            <v>3800</v>
          </cell>
          <cell r="H42">
            <v>761.75</v>
          </cell>
          <cell r="I42">
            <v>3800</v>
          </cell>
          <cell r="J42">
            <v>3800</v>
          </cell>
        </row>
        <row r="43">
          <cell r="A43" t="str">
            <v xml:space="preserve"> 60-5409-20-51                          </v>
          </cell>
          <cell r="B43" t="str">
            <v xml:space="preserve"> CONTRACTUAL SERVICES </v>
          </cell>
          <cell r="E43">
            <v>988</v>
          </cell>
          <cell r="F43">
            <v>4259.5600000000004</v>
          </cell>
          <cell r="G43">
            <v>0</v>
          </cell>
          <cell r="H43">
            <v>22809.51</v>
          </cell>
          <cell r="I43">
            <v>22810</v>
          </cell>
          <cell r="J43">
            <v>0</v>
          </cell>
        </row>
        <row r="44">
          <cell r="A44" t="str">
            <v xml:space="preserve"> 60-5411-20-51                          </v>
          </cell>
          <cell r="B44" t="str">
            <v xml:space="preserve"> MACHINERY AND EQUIPM </v>
          </cell>
          <cell r="E44">
            <v>1800</v>
          </cell>
          <cell r="F44">
            <v>1705.65</v>
          </cell>
          <cell r="G44">
            <v>1800</v>
          </cell>
          <cell r="H44">
            <v>0</v>
          </cell>
          <cell r="I44">
            <v>1800</v>
          </cell>
          <cell r="J44">
            <v>1800</v>
          </cell>
        </row>
        <row r="45">
          <cell r="A45" t="str">
            <v xml:space="preserve"> 60-5455-20-51                          </v>
          </cell>
          <cell r="B45" t="str">
            <v xml:space="preserve"> UNIFORM PURCHASE/REN </v>
          </cell>
          <cell r="E45">
            <v>3200</v>
          </cell>
          <cell r="F45">
            <v>3172.67</v>
          </cell>
          <cell r="G45">
            <v>3200</v>
          </cell>
          <cell r="H45">
            <v>1566.58</v>
          </cell>
          <cell r="I45">
            <v>3200</v>
          </cell>
          <cell r="J45">
            <v>3200</v>
          </cell>
        </row>
        <row r="46">
          <cell r="A46" t="str">
            <v xml:space="preserve"> 60-5499-20-51                          </v>
          </cell>
          <cell r="B46" t="str">
            <v xml:space="preserve"> MISCELLANEOUS SERVIC </v>
          </cell>
          <cell r="E46">
            <v>2000</v>
          </cell>
          <cell r="F46">
            <v>11.34</v>
          </cell>
          <cell r="G46">
            <v>2000</v>
          </cell>
          <cell r="H46">
            <v>547.99</v>
          </cell>
          <cell r="I46">
            <v>2000</v>
          </cell>
          <cell r="J46">
            <v>2000</v>
          </cell>
        </row>
        <row r="48">
          <cell r="A48"/>
          <cell r="B48"/>
          <cell r="E48"/>
          <cell r="F48"/>
          <cell r="G48"/>
          <cell r="H48"/>
          <cell r="I48"/>
          <cell r="J48"/>
        </row>
        <row r="50">
          <cell r="A50" t="str">
            <v xml:space="preserve"> 60-6504-20-51</v>
          </cell>
          <cell r="B50" t="str">
            <v xml:space="preserve"> MACHINERY &amp; EQUIPMEN 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161000</v>
          </cell>
        </row>
        <row r="51">
          <cell r="A51" t="str">
            <v xml:space="preserve"> 60-6505-20-51                          </v>
          </cell>
          <cell r="B51" t="str">
            <v xml:space="preserve"> MOTOR VEHICLES       </v>
          </cell>
          <cell r="E51">
            <v>59021</v>
          </cell>
          <cell r="F51">
            <v>59020.89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</row>
        <row r="52">
          <cell r="A52" t="str">
            <v xml:space="preserve"> 60-6509-20-51                          </v>
          </cell>
          <cell r="B52" t="str">
            <v xml:space="preserve"> MAINS &amp; SERVICES     </v>
          </cell>
          <cell r="E52">
            <v>0</v>
          </cell>
          <cell r="F52">
            <v>0</v>
          </cell>
          <cell r="G52">
            <v>100000</v>
          </cell>
          <cell r="H52">
            <v>402.5</v>
          </cell>
          <cell r="I52">
            <v>100000</v>
          </cell>
          <cell r="J52">
            <v>165000</v>
          </cell>
        </row>
        <row r="53">
          <cell r="A53" t="str">
            <v xml:space="preserve"> 60-6512-20-51                          </v>
          </cell>
          <cell r="B53" t="str">
            <v xml:space="preserve"> METERS               </v>
          </cell>
          <cell r="E53">
            <v>157452</v>
          </cell>
          <cell r="F53">
            <v>161895.26</v>
          </cell>
          <cell r="G53">
            <v>200000</v>
          </cell>
          <cell r="H53">
            <v>74516.710000000006</v>
          </cell>
          <cell r="I53">
            <v>200000</v>
          </cell>
          <cell r="J53">
            <v>88500</v>
          </cell>
        </row>
        <row r="54">
          <cell r="A54" t="str">
            <v xml:space="preserve"> 60-6513-20-51                          </v>
          </cell>
          <cell r="B54" t="str">
            <v xml:space="preserve"> HYDRANTS             </v>
          </cell>
          <cell r="E54">
            <v>15000</v>
          </cell>
          <cell r="F54">
            <v>14599</v>
          </cell>
          <cell r="G54">
            <v>20000</v>
          </cell>
          <cell r="H54">
            <v>0</v>
          </cell>
          <cell r="I54">
            <v>20000</v>
          </cell>
          <cell r="J54">
            <v>20000</v>
          </cell>
        </row>
        <row r="56">
          <cell r="C56">
            <v>875099</v>
          </cell>
          <cell r="D56">
            <v>690975.1100000001</v>
          </cell>
          <cell r="E56">
            <v>840208</v>
          </cell>
          <cell r="F56">
            <v>764477.54</v>
          </cell>
          <cell r="G56">
            <v>947203</v>
          </cell>
          <cell r="H56">
            <v>337390.31999999995</v>
          </cell>
          <cell r="I56">
            <v>1024031</v>
          </cell>
          <cell r="J56">
            <v>1098320</v>
          </cell>
        </row>
      </sheetData>
      <sheetData sheetId="2">
        <row r="10">
          <cell r="A10" t="str">
            <v xml:space="preserve"> 60-5101-21-52                          </v>
          </cell>
          <cell r="B10" t="str">
            <v xml:space="preserve"> SALARIES             </v>
          </cell>
          <cell r="E10">
            <v>214719</v>
          </cell>
          <cell r="F10">
            <v>213882.04</v>
          </cell>
          <cell r="G10">
            <v>223154</v>
          </cell>
          <cell r="H10">
            <v>99173.96</v>
          </cell>
          <cell r="I10">
            <v>213882</v>
          </cell>
          <cell r="J10">
            <v>231263</v>
          </cell>
        </row>
        <row r="11">
          <cell r="A11" t="str">
            <v xml:space="preserve"> 60-5106-21-52                          </v>
          </cell>
          <cell r="B11" t="str">
            <v xml:space="preserve"> OVERTIME             </v>
          </cell>
          <cell r="E11">
            <v>22000</v>
          </cell>
          <cell r="F11">
            <v>23842.880000000001</v>
          </cell>
          <cell r="G11">
            <v>22000</v>
          </cell>
          <cell r="H11">
            <v>9407.48</v>
          </cell>
          <cell r="I11">
            <v>22000</v>
          </cell>
          <cell r="J11">
            <v>22000</v>
          </cell>
        </row>
        <row r="12">
          <cell r="A12" t="str">
            <v xml:space="preserve"> 60-5107-21-52                          </v>
          </cell>
          <cell r="B12" t="str">
            <v xml:space="preserve"> HOLIDAY PAY          </v>
          </cell>
          <cell r="E12">
            <v>7812</v>
          </cell>
          <cell r="F12">
            <v>8787.2000000000007</v>
          </cell>
          <cell r="G12">
            <v>8000</v>
          </cell>
          <cell r="H12">
            <v>5143.7700000000004</v>
          </cell>
          <cell r="I12">
            <v>8000</v>
          </cell>
          <cell r="J12">
            <v>8000</v>
          </cell>
        </row>
        <row r="13">
          <cell r="A13" t="str">
            <v xml:space="preserve"> 60-5110-21-52                          </v>
          </cell>
          <cell r="B13" t="str">
            <v xml:space="preserve"> LONGEVITY            </v>
          </cell>
          <cell r="E13">
            <v>1560</v>
          </cell>
          <cell r="F13">
            <v>1560</v>
          </cell>
          <cell r="G13">
            <v>1860</v>
          </cell>
          <cell r="H13">
            <v>1860</v>
          </cell>
          <cell r="I13">
            <v>1860</v>
          </cell>
          <cell r="J13">
            <v>2040</v>
          </cell>
        </row>
        <row r="14">
          <cell r="A14" t="str">
            <v xml:space="preserve"> 60-5111-21-52                          </v>
          </cell>
          <cell r="B14" t="str">
            <v xml:space="preserve"> RETIREMENT           </v>
          </cell>
          <cell r="E14">
            <v>31468</v>
          </cell>
          <cell r="F14">
            <v>31720.639999999999</v>
          </cell>
          <cell r="G14">
            <v>34017</v>
          </cell>
          <cell r="H14">
            <v>15249.25</v>
          </cell>
          <cell r="I14">
            <v>32826</v>
          </cell>
          <cell r="J14">
            <v>35847</v>
          </cell>
        </row>
        <row r="15">
          <cell r="A15" t="str">
            <v xml:space="preserve"> 60-5112-21-52                          </v>
          </cell>
          <cell r="B15" t="str">
            <v xml:space="preserve"> FICA                 </v>
          </cell>
          <cell r="E15">
            <v>18617</v>
          </cell>
          <cell r="F15">
            <v>18306.53</v>
          </cell>
          <cell r="G15">
            <v>19865</v>
          </cell>
          <cell r="H15">
            <v>8841.48</v>
          </cell>
          <cell r="I15">
            <v>18950</v>
          </cell>
          <cell r="J15">
            <v>20495</v>
          </cell>
        </row>
        <row r="16">
          <cell r="A16" t="str">
            <v xml:space="preserve"> 60-5114-21-52                          </v>
          </cell>
          <cell r="B16" t="str">
            <v xml:space="preserve"> UNEMPLOYMENT CLAIMS  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</row>
        <row r="17">
          <cell r="A17" t="str">
            <v xml:space="preserve"> 60-5116-21-52                          </v>
          </cell>
          <cell r="B17" t="str">
            <v xml:space="preserve"> HEALTH/LIFE INSURANC </v>
          </cell>
          <cell r="E17">
            <v>40450</v>
          </cell>
          <cell r="F17">
            <v>40402.22</v>
          </cell>
          <cell r="G17">
            <v>39015</v>
          </cell>
          <cell r="H17">
            <v>17898.18</v>
          </cell>
          <cell r="I17">
            <v>37766</v>
          </cell>
          <cell r="J17">
            <v>44474</v>
          </cell>
        </row>
        <row r="18">
          <cell r="A18" t="str">
            <v xml:space="preserve"> 60-5118-21-52                          </v>
          </cell>
          <cell r="B18" t="str">
            <v xml:space="preserve"> WORKER COMPENSATION  </v>
          </cell>
          <cell r="E18">
            <v>5908</v>
          </cell>
          <cell r="F18">
            <v>5846.08</v>
          </cell>
          <cell r="G18">
            <v>5713</v>
          </cell>
          <cell r="H18">
            <v>2533.81</v>
          </cell>
          <cell r="I18">
            <v>5439</v>
          </cell>
          <cell r="J18">
            <v>4447</v>
          </cell>
        </row>
        <row r="19">
          <cell r="A19" t="str">
            <v xml:space="preserve"> 60-5119-21-52                          </v>
          </cell>
          <cell r="B19" t="str">
            <v xml:space="preserve"> OTHER PAYROLL EXPENS </v>
          </cell>
          <cell r="E19">
            <v>4662</v>
          </cell>
          <cell r="F19">
            <v>4689.1899999999996</v>
          </cell>
          <cell r="G19">
            <v>4660</v>
          </cell>
          <cell r="H19">
            <v>2282.2199999999998</v>
          </cell>
          <cell r="I19">
            <v>4678</v>
          </cell>
          <cell r="J19">
            <v>4610</v>
          </cell>
        </row>
        <row r="20">
          <cell r="A20" t="str">
            <v xml:space="preserve"> 60-5121-21-52                          </v>
          </cell>
          <cell r="B20" t="str">
            <v xml:space="preserve"> ACCRUED VACATION BEN </v>
          </cell>
          <cell r="E20">
            <v>0</v>
          </cell>
          <cell r="F20">
            <v>1565.08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</row>
        <row r="21">
          <cell r="A21" t="str">
            <v xml:space="preserve"> 60-5123-21-52                          </v>
          </cell>
          <cell r="B21" t="str">
            <v xml:space="preserve"> ACCRUED COMP-TIME BE </v>
          </cell>
          <cell r="E21">
            <v>0</v>
          </cell>
          <cell r="F21">
            <v>-941.32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</row>
        <row r="24">
          <cell r="A24" t="str">
            <v xml:space="preserve"> 60-5201-21-52                          </v>
          </cell>
          <cell r="B24" t="str">
            <v xml:space="preserve"> OFFICE SUPPLIES      </v>
          </cell>
          <cell r="E24">
            <v>650</v>
          </cell>
          <cell r="F24">
            <v>512.19000000000005</v>
          </cell>
          <cell r="G24">
            <v>650</v>
          </cell>
          <cell r="H24">
            <v>0.88</v>
          </cell>
          <cell r="I24">
            <v>650</v>
          </cell>
          <cell r="J24">
            <v>650</v>
          </cell>
        </row>
        <row r="25">
          <cell r="A25" t="str">
            <v xml:space="preserve"> 60-5206-21-52                          </v>
          </cell>
          <cell r="B25" t="str">
            <v xml:space="preserve"> FUELS OILS LUBRICANT </v>
          </cell>
          <cell r="E25">
            <v>6500</v>
          </cell>
          <cell r="F25">
            <v>5045.13</v>
          </cell>
          <cell r="G25">
            <v>6500</v>
          </cell>
          <cell r="H25">
            <v>2678.47</v>
          </cell>
          <cell r="I25">
            <v>6500</v>
          </cell>
          <cell r="J25">
            <v>6500</v>
          </cell>
        </row>
        <row r="26">
          <cell r="A26" t="str">
            <v xml:space="preserve"> 60-5209-21-52                          </v>
          </cell>
          <cell r="B26" t="str">
            <v xml:space="preserve"> CHEMICAL &amp; MEDICAL S </v>
          </cell>
          <cell r="E26">
            <v>21000</v>
          </cell>
          <cell r="F26">
            <v>41437.65</v>
          </cell>
          <cell r="G26">
            <v>21683</v>
          </cell>
          <cell r="H26">
            <v>4917.59</v>
          </cell>
          <cell r="I26">
            <v>21683</v>
          </cell>
          <cell r="J26">
            <v>21683</v>
          </cell>
        </row>
        <row r="27">
          <cell r="A27" t="str">
            <v xml:space="preserve"> 60-5299-21-52                          </v>
          </cell>
          <cell r="B27" t="str">
            <v xml:space="preserve"> MISCELLANEOUS SUPPLI </v>
          </cell>
          <cell r="E27">
            <v>2600</v>
          </cell>
          <cell r="F27">
            <v>2375.66</v>
          </cell>
          <cell r="G27">
            <v>2600</v>
          </cell>
          <cell r="H27">
            <v>542.79999999999995</v>
          </cell>
          <cell r="I27">
            <v>2600</v>
          </cell>
          <cell r="J27">
            <v>2600</v>
          </cell>
        </row>
        <row r="30">
          <cell r="A30" t="str">
            <v xml:space="preserve"> 60-5304-21-52                          </v>
          </cell>
          <cell r="B30" t="str">
            <v xml:space="preserve"> MACHINERY &amp; EQUIPMEN </v>
          </cell>
          <cell r="E30">
            <v>2000</v>
          </cell>
          <cell r="F30">
            <v>1104.8599999999999</v>
          </cell>
          <cell r="G30">
            <v>2000</v>
          </cell>
          <cell r="H30">
            <v>411.84</v>
          </cell>
          <cell r="I30">
            <v>2000</v>
          </cell>
          <cell r="J30">
            <v>3000</v>
          </cell>
        </row>
        <row r="31">
          <cell r="A31" t="str">
            <v xml:space="preserve"> 60-5305-21-52                          </v>
          </cell>
          <cell r="B31" t="str">
            <v xml:space="preserve"> VEHICLE MAINTENANCE  </v>
          </cell>
          <cell r="E31">
            <v>6000</v>
          </cell>
          <cell r="F31">
            <v>1048.06</v>
          </cell>
          <cell r="G31">
            <v>6000</v>
          </cell>
          <cell r="H31">
            <v>0</v>
          </cell>
          <cell r="I31">
            <v>6000</v>
          </cell>
          <cell r="J31">
            <v>6000</v>
          </cell>
        </row>
        <row r="32">
          <cell r="A32" t="str">
            <v xml:space="preserve"> 60-5312-21-52                          </v>
          </cell>
          <cell r="B32" t="str">
            <v xml:space="preserve"> WEBER FIRE PROTECTIO </v>
          </cell>
          <cell r="E32">
            <v>4000</v>
          </cell>
          <cell r="F32">
            <v>0</v>
          </cell>
          <cell r="G32">
            <v>9000</v>
          </cell>
          <cell r="H32">
            <v>0</v>
          </cell>
          <cell r="I32">
            <v>9000</v>
          </cell>
          <cell r="J32">
            <v>9000</v>
          </cell>
        </row>
        <row r="33">
          <cell r="A33" t="str">
            <v xml:space="preserve"> 60-5399-21-52                          </v>
          </cell>
          <cell r="B33" t="str">
            <v xml:space="preserve"> MISCELLANEOUS MAINTE </v>
          </cell>
          <cell r="E33">
            <v>164189</v>
          </cell>
          <cell r="F33">
            <v>163796.07999999999</v>
          </cell>
          <cell r="G33">
            <v>164189</v>
          </cell>
          <cell r="H33">
            <v>48494.71</v>
          </cell>
          <cell r="I33">
            <v>164189</v>
          </cell>
          <cell r="J33">
            <v>167789</v>
          </cell>
        </row>
        <row r="35">
          <cell r="A35" t="str">
            <v xml:space="preserve"> 60-5401-21-52                          </v>
          </cell>
          <cell r="B35" t="str">
            <v xml:space="preserve"> COMMUNICATIONS       </v>
          </cell>
          <cell r="E35">
            <v>4000</v>
          </cell>
          <cell r="F35">
            <v>4269.46</v>
          </cell>
          <cell r="G35">
            <v>4000</v>
          </cell>
          <cell r="H35">
            <v>2275.79</v>
          </cell>
          <cell r="I35">
            <v>4548</v>
          </cell>
          <cell r="J35">
            <v>4000</v>
          </cell>
        </row>
        <row r="36">
          <cell r="A36" t="str">
            <v xml:space="preserve"> 60-5403-21-52                          </v>
          </cell>
          <cell r="B36" t="str">
            <v xml:space="preserve"> GENERAL INSURANCE    </v>
          </cell>
          <cell r="E36">
            <v>27545</v>
          </cell>
          <cell r="F36">
            <v>17617.439999999999</v>
          </cell>
          <cell r="G36">
            <v>27545</v>
          </cell>
          <cell r="H36">
            <v>15600.42</v>
          </cell>
          <cell r="I36">
            <v>27545</v>
          </cell>
          <cell r="J36">
            <v>27820</v>
          </cell>
        </row>
        <row r="37">
          <cell r="A37" t="str">
            <v xml:space="preserve"> 60-5404-21-52                          </v>
          </cell>
          <cell r="B37" t="str">
            <v xml:space="preserve"> PROFESSIONAL FEES    </v>
          </cell>
          <cell r="E37">
            <v>5000</v>
          </cell>
          <cell r="F37">
            <v>5000</v>
          </cell>
          <cell r="G37">
            <v>5000</v>
          </cell>
          <cell r="H37">
            <v>70</v>
          </cell>
          <cell r="I37">
            <v>5000</v>
          </cell>
          <cell r="J37">
            <v>5000</v>
          </cell>
        </row>
        <row r="38">
          <cell r="A38" t="str">
            <v xml:space="preserve"> 60-5405-21-52                          </v>
          </cell>
          <cell r="B38" t="str">
            <v xml:space="preserve"> ADVERTISING          </v>
          </cell>
          <cell r="E38">
            <v>2000</v>
          </cell>
          <cell r="F38">
            <v>2000</v>
          </cell>
          <cell r="G38">
            <v>2000</v>
          </cell>
          <cell r="H38">
            <v>0</v>
          </cell>
          <cell r="I38">
            <v>2000</v>
          </cell>
          <cell r="J38">
            <v>2000</v>
          </cell>
        </row>
        <row r="39">
          <cell r="A39" t="str">
            <v xml:space="preserve"> 60-5406-21-52                          </v>
          </cell>
          <cell r="B39" t="str">
            <v xml:space="preserve"> TRAINING             </v>
          </cell>
          <cell r="E39">
            <v>3604</v>
          </cell>
          <cell r="F39">
            <v>3603.64</v>
          </cell>
          <cell r="G39">
            <v>3500</v>
          </cell>
          <cell r="H39">
            <v>923</v>
          </cell>
          <cell r="I39">
            <v>3500</v>
          </cell>
          <cell r="J39">
            <v>4500</v>
          </cell>
        </row>
        <row r="40">
          <cell r="A40" t="str">
            <v xml:space="preserve"> 60-5408-21-52                          </v>
          </cell>
          <cell r="B40" t="str">
            <v xml:space="preserve"> ELECTRIC UTILITY SER </v>
          </cell>
          <cell r="E40">
            <v>309089</v>
          </cell>
          <cell r="F40">
            <v>275900.31</v>
          </cell>
          <cell r="G40">
            <v>309089</v>
          </cell>
          <cell r="H40">
            <v>127676.5</v>
          </cell>
          <cell r="I40">
            <v>280000</v>
          </cell>
          <cell r="J40">
            <v>283000</v>
          </cell>
        </row>
        <row r="41">
          <cell r="A41" t="str">
            <v xml:space="preserve"> 60-5409-21-52                          </v>
          </cell>
          <cell r="B41" t="str">
            <v xml:space="preserve"> CONTRACTUAL SERVICES </v>
          </cell>
          <cell r="E41">
            <v>20000</v>
          </cell>
          <cell r="F41">
            <v>7588.35</v>
          </cell>
          <cell r="G41">
            <v>20000</v>
          </cell>
          <cell r="H41">
            <v>3246</v>
          </cell>
          <cell r="I41">
            <v>17665</v>
          </cell>
          <cell r="J41">
            <v>20000</v>
          </cell>
        </row>
        <row r="42">
          <cell r="A42" t="str">
            <v xml:space="preserve"> 60-5417-21-52                          </v>
          </cell>
          <cell r="B42" t="str">
            <v xml:space="preserve"> INSPECTION AND PERMI </v>
          </cell>
          <cell r="E42">
            <v>65000</v>
          </cell>
          <cell r="F42">
            <v>61756.73</v>
          </cell>
          <cell r="G42">
            <v>75000</v>
          </cell>
          <cell r="H42">
            <v>49154.68</v>
          </cell>
          <cell r="I42">
            <v>75000</v>
          </cell>
          <cell r="J42">
            <v>75000</v>
          </cell>
        </row>
        <row r="43">
          <cell r="A43" t="str">
            <v xml:space="preserve"> 60-5455-21-52                          </v>
          </cell>
          <cell r="B43" t="str">
            <v xml:space="preserve"> UNIFORM PURCHASE/REN </v>
          </cell>
          <cell r="E43">
            <v>2750</v>
          </cell>
          <cell r="F43">
            <v>2541.9499999999998</v>
          </cell>
          <cell r="G43">
            <v>2750</v>
          </cell>
          <cell r="H43">
            <v>776.71</v>
          </cell>
          <cell r="I43">
            <v>2750</v>
          </cell>
          <cell r="J43">
            <v>2750</v>
          </cell>
        </row>
        <row r="44">
          <cell r="A44" t="str">
            <v xml:space="preserve"> 60-5499-21-52                          </v>
          </cell>
          <cell r="B44" t="str">
            <v xml:space="preserve"> MISCELLANEOUS SERVIC </v>
          </cell>
          <cell r="E44">
            <v>3250</v>
          </cell>
          <cell r="F44">
            <v>1921.2</v>
          </cell>
          <cell r="G44">
            <v>3250</v>
          </cell>
          <cell r="H44">
            <v>1071</v>
          </cell>
          <cell r="I44">
            <v>3250</v>
          </cell>
          <cell r="J44">
            <v>3250</v>
          </cell>
        </row>
        <row r="46">
          <cell r="A46" t="str">
            <v xml:space="preserve"> 60-6505-21-52                          </v>
          </cell>
          <cell r="B46" t="str">
            <v xml:space="preserve"> MOTOR VEHICLES       </v>
          </cell>
          <cell r="E46">
            <v>0</v>
          </cell>
          <cell r="F46">
            <v>0</v>
          </cell>
          <cell r="G46">
            <v>62845</v>
          </cell>
          <cell r="H46">
            <v>55479</v>
          </cell>
          <cell r="I46">
            <v>62845</v>
          </cell>
          <cell r="J46">
            <v>0</v>
          </cell>
        </row>
        <row r="47">
          <cell r="A47" t="str">
            <v xml:space="preserve"> 60-6507-21-52                          </v>
          </cell>
          <cell r="B47" t="str">
            <v xml:space="preserve"> IMPROVEMENTS OTHER T </v>
          </cell>
          <cell r="E47">
            <v>248522</v>
          </cell>
          <cell r="F47">
            <v>248553.02</v>
          </cell>
          <cell r="G47">
            <v>183048</v>
          </cell>
          <cell r="H47">
            <v>136034.15</v>
          </cell>
          <cell r="I47">
            <v>183048</v>
          </cell>
          <cell r="J47">
            <v>276041</v>
          </cell>
        </row>
        <row r="50">
          <cell r="C50">
            <v>1174152</v>
          </cell>
          <cell r="D50">
            <v>1147648.2000000002</v>
          </cell>
          <cell r="E50">
            <v>1244895</v>
          </cell>
          <cell r="F50">
            <v>1195732.27</v>
          </cell>
          <cell r="G50">
            <v>1268933</v>
          </cell>
          <cell r="H50">
            <v>611743.68999999994</v>
          </cell>
          <cell r="I50">
            <v>1225174</v>
          </cell>
          <cell r="J50">
            <v>1293759</v>
          </cell>
        </row>
      </sheetData>
      <sheetData sheetId="3">
        <row r="10">
          <cell r="A10" t="str">
            <v xml:space="preserve"> 60-5101-21-53                          </v>
          </cell>
          <cell r="B10" t="str">
            <v xml:space="preserve"> SALARIES             </v>
          </cell>
          <cell r="E10">
            <v>117147</v>
          </cell>
          <cell r="F10">
            <v>116582.89</v>
          </cell>
          <cell r="G10">
            <v>121829</v>
          </cell>
          <cell r="H10">
            <v>58869.52</v>
          </cell>
          <cell r="I10">
            <v>123591</v>
          </cell>
          <cell r="J10">
            <v>128297</v>
          </cell>
        </row>
        <row r="11">
          <cell r="A11" t="str">
            <v xml:space="preserve"> 60-5106-21-53                          </v>
          </cell>
          <cell r="B11" t="str">
            <v xml:space="preserve"> OVERTIME             </v>
          </cell>
          <cell r="E11">
            <v>28080</v>
          </cell>
          <cell r="F11">
            <v>14063.85</v>
          </cell>
          <cell r="G11">
            <v>28080</v>
          </cell>
          <cell r="H11">
            <v>10865.8</v>
          </cell>
          <cell r="I11">
            <v>28080</v>
          </cell>
          <cell r="J11">
            <v>28080</v>
          </cell>
        </row>
        <row r="12">
          <cell r="A12" t="str">
            <v xml:space="preserve"> 60-5107-21-53                          </v>
          </cell>
          <cell r="B12" t="str">
            <v xml:space="preserve"> HOLIDAY PAY          </v>
          </cell>
          <cell r="E12">
            <v>5848</v>
          </cell>
          <cell r="F12">
            <v>5744.82</v>
          </cell>
          <cell r="G12">
            <v>6000</v>
          </cell>
          <cell r="H12">
            <v>3793.68</v>
          </cell>
          <cell r="I12">
            <v>6000</v>
          </cell>
          <cell r="J12">
            <v>6000</v>
          </cell>
        </row>
        <row r="13">
          <cell r="A13" t="str">
            <v xml:space="preserve"> 60-5110-21-53                          </v>
          </cell>
          <cell r="B13" t="str">
            <v xml:space="preserve"> LONGEVITY            </v>
          </cell>
          <cell r="E13">
            <v>420</v>
          </cell>
          <cell r="F13">
            <v>420</v>
          </cell>
          <cell r="G13">
            <v>600</v>
          </cell>
          <cell r="H13">
            <v>600</v>
          </cell>
          <cell r="I13">
            <v>600</v>
          </cell>
          <cell r="J13">
            <v>780</v>
          </cell>
        </row>
        <row r="14">
          <cell r="A14" t="str">
            <v xml:space="preserve"> 60-5111-21-53                          </v>
          </cell>
          <cell r="B14" t="str">
            <v xml:space="preserve"> RETIREMENT           </v>
          </cell>
          <cell r="E14">
            <v>19289</v>
          </cell>
          <cell r="F14">
            <v>17437.91</v>
          </cell>
          <cell r="G14">
            <v>20786</v>
          </cell>
          <cell r="H14">
            <v>9765.69</v>
          </cell>
          <cell r="I14">
            <v>21089</v>
          </cell>
          <cell r="J14">
            <v>22153</v>
          </cell>
        </row>
        <row r="15">
          <cell r="A15" t="str">
            <v xml:space="preserve"> 60-5112-21-53                          </v>
          </cell>
          <cell r="E15">
            <v>11638</v>
          </cell>
          <cell r="F15">
            <v>10445.32</v>
          </cell>
          <cell r="G15">
            <v>12138</v>
          </cell>
          <cell r="H15">
            <v>5678.56</v>
          </cell>
          <cell r="I15">
            <v>12198</v>
          </cell>
          <cell r="J15">
            <v>12666</v>
          </cell>
        </row>
        <row r="16">
          <cell r="A16" t="str">
            <v xml:space="preserve"> 60-5116-21-53                          </v>
          </cell>
          <cell r="B16" t="str">
            <v xml:space="preserve"> HEALTH/LIFE INSURANC </v>
          </cell>
          <cell r="E16">
            <v>19927</v>
          </cell>
          <cell r="F16">
            <v>16478.52</v>
          </cell>
          <cell r="G16">
            <v>23409</v>
          </cell>
          <cell r="H16">
            <v>7736.93</v>
          </cell>
          <cell r="I16">
            <v>19388</v>
          </cell>
          <cell r="J16">
            <v>26684</v>
          </cell>
        </row>
        <row r="17">
          <cell r="A17" t="str">
            <v xml:space="preserve"> 60-5118-21-53                          </v>
          </cell>
          <cell r="B17" t="str">
            <v xml:space="preserve"> WORKER COMPENSATION  </v>
          </cell>
          <cell r="E17">
            <v>3604</v>
          </cell>
          <cell r="F17">
            <v>3196.25</v>
          </cell>
          <cell r="G17">
            <v>3491</v>
          </cell>
          <cell r="H17">
            <v>1577.61</v>
          </cell>
          <cell r="I17">
            <v>3449</v>
          </cell>
          <cell r="J17">
            <v>2748</v>
          </cell>
        </row>
        <row r="18">
          <cell r="A18" t="str">
            <v xml:space="preserve"> 60-5119-21-53                          </v>
          </cell>
          <cell r="B18" t="str">
            <v xml:space="preserve"> OTHER PAYROLL EXPENS </v>
          </cell>
          <cell r="E18">
            <v>2160</v>
          </cell>
          <cell r="F18">
            <v>2154</v>
          </cell>
          <cell r="G18">
            <v>2160</v>
          </cell>
          <cell r="H18">
            <v>1101.9100000000001</v>
          </cell>
          <cell r="I18">
            <v>2353</v>
          </cell>
          <cell r="J18">
            <v>2410</v>
          </cell>
        </row>
        <row r="19">
          <cell r="A19" t="str">
            <v xml:space="preserve"> 60-5121-21-53                          </v>
          </cell>
          <cell r="B19" t="str">
            <v xml:space="preserve"> ACCRUED VACATION BEN </v>
          </cell>
          <cell r="E19">
            <v>0</v>
          </cell>
          <cell r="F19">
            <v>637.67999999999995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</row>
        <row r="20">
          <cell r="A20" t="str">
            <v xml:space="preserve"> 60-5123-21-53                          </v>
          </cell>
          <cell r="B20" t="str">
            <v xml:space="preserve"> ACCRUED COMP-TIME BE </v>
          </cell>
          <cell r="E20">
            <v>0</v>
          </cell>
          <cell r="F20">
            <v>21.71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</row>
        <row r="22">
          <cell r="A22" t="str">
            <v xml:space="preserve"> 60-5201-21-53                          </v>
          </cell>
          <cell r="B22" t="str">
            <v xml:space="preserve"> OFFICE SUPPLIES      </v>
          </cell>
          <cell r="E22">
            <v>700</v>
          </cell>
          <cell r="F22">
            <v>594.04</v>
          </cell>
          <cell r="G22">
            <v>700</v>
          </cell>
          <cell r="H22">
            <v>437.08</v>
          </cell>
          <cell r="I22">
            <v>700</v>
          </cell>
          <cell r="J22">
            <v>700</v>
          </cell>
        </row>
        <row r="23">
          <cell r="A23" t="str">
            <v xml:space="preserve"> 60-5206-21-53                          </v>
          </cell>
          <cell r="B23" t="str">
            <v xml:space="preserve"> FUELS OILS LUBRICANT </v>
          </cell>
          <cell r="E23">
            <v>20625</v>
          </cell>
          <cell r="F23">
            <v>16283.89</v>
          </cell>
          <cell r="G23">
            <v>20625</v>
          </cell>
          <cell r="H23">
            <v>6717.54</v>
          </cell>
          <cell r="I23">
            <v>20625</v>
          </cell>
          <cell r="J23">
            <v>20625</v>
          </cell>
        </row>
        <row r="24">
          <cell r="A24" t="str">
            <v xml:space="preserve"> 60-5207-21-53                          </v>
          </cell>
          <cell r="B24" t="str">
            <v xml:space="preserve"> SMALL TOOLS AND INST </v>
          </cell>
          <cell r="E24">
            <v>1300</v>
          </cell>
          <cell r="F24">
            <v>760.95</v>
          </cell>
          <cell r="G24">
            <v>1300</v>
          </cell>
          <cell r="H24">
            <v>34.9</v>
          </cell>
          <cell r="I24">
            <v>1300</v>
          </cell>
          <cell r="J24">
            <v>1300</v>
          </cell>
        </row>
        <row r="25">
          <cell r="A25" t="str">
            <v xml:space="preserve"> 60-5208-21-53                          </v>
          </cell>
          <cell r="B25" t="str">
            <v xml:space="preserve"> CLEANING SUPPLIES    </v>
          </cell>
          <cell r="E25">
            <v>850</v>
          </cell>
          <cell r="F25">
            <v>675.54</v>
          </cell>
          <cell r="G25">
            <v>850</v>
          </cell>
          <cell r="H25">
            <v>394.13</v>
          </cell>
          <cell r="I25">
            <v>850</v>
          </cell>
          <cell r="J25">
            <v>850</v>
          </cell>
        </row>
        <row r="26">
          <cell r="A26" t="str">
            <v xml:space="preserve"> 60-5209-21-53                          </v>
          </cell>
          <cell r="B26" t="str">
            <v xml:space="preserve"> CHEMICAL &amp; MEDICAL S </v>
          </cell>
          <cell r="E26">
            <v>69300</v>
          </cell>
          <cell r="F26">
            <v>84114.07</v>
          </cell>
          <cell r="G26">
            <v>69300</v>
          </cell>
          <cell r="H26">
            <v>45665.18</v>
          </cell>
          <cell r="I26">
            <v>99300</v>
          </cell>
          <cell r="J26">
            <v>79300</v>
          </cell>
        </row>
        <row r="27">
          <cell r="A27" t="str">
            <v xml:space="preserve"> 60-5221-21-53                          </v>
          </cell>
          <cell r="B27" t="str">
            <v xml:space="preserve"> SAFETY SUPPLIES      </v>
          </cell>
          <cell r="E27">
            <v>900</v>
          </cell>
          <cell r="F27">
            <v>492.53</v>
          </cell>
          <cell r="G27">
            <v>600</v>
          </cell>
          <cell r="H27">
            <v>370.7</v>
          </cell>
          <cell r="I27">
            <v>600</v>
          </cell>
          <cell r="J27">
            <v>600</v>
          </cell>
        </row>
        <row r="28">
          <cell r="A28" t="str">
            <v xml:space="preserve"> 60-5223-21-53                          </v>
          </cell>
          <cell r="B28" t="str">
            <v xml:space="preserve"> LABORATORY SUPPLIES  </v>
          </cell>
          <cell r="E28">
            <v>9630</v>
          </cell>
          <cell r="F28">
            <v>9466.51</v>
          </cell>
          <cell r="G28">
            <v>7630</v>
          </cell>
          <cell r="H28">
            <v>6316.67</v>
          </cell>
          <cell r="I28">
            <v>7630</v>
          </cell>
          <cell r="J28">
            <v>10000</v>
          </cell>
        </row>
        <row r="29">
          <cell r="A29" t="str">
            <v xml:space="preserve"> 60-5299-21-53                          </v>
          </cell>
          <cell r="B29" t="str">
            <v xml:space="preserve"> MISCELLANEOUS SUPPLI </v>
          </cell>
          <cell r="E29">
            <v>3000</v>
          </cell>
          <cell r="F29">
            <v>2089.5</v>
          </cell>
          <cell r="G29">
            <v>3000</v>
          </cell>
          <cell r="H29">
            <v>1023.22</v>
          </cell>
          <cell r="I29">
            <v>2700</v>
          </cell>
          <cell r="J29">
            <v>3000</v>
          </cell>
        </row>
        <row r="31">
          <cell r="A31" t="str">
            <v xml:space="preserve"> 60-5304-21-53                          </v>
          </cell>
          <cell r="B31" t="str">
            <v xml:space="preserve"> MACHINERY &amp; EQUIPMEN </v>
          </cell>
          <cell r="E31">
            <v>3000</v>
          </cell>
          <cell r="F31">
            <v>2050.4299999999998</v>
          </cell>
          <cell r="G31">
            <v>3000</v>
          </cell>
          <cell r="H31">
            <v>271</v>
          </cell>
          <cell r="I31">
            <v>3000</v>
          </cell>
          <cell r="J31">
            <v>14000</v>
          </cell>
        </row>
        <row r="32">
          <cell r="A32" t="str">
            <v xml:space="preserve"> 60-5305-21-53                          </v>
          </cell>
          <cell r="B32" t="str">
            <v xml:space="preserve"> VEHICLE MAINTENANCE  </v>
          </cell>
          <cell r="E32">
            <v>8075</v>
          </cell>
          <cell r="F32">
            <v>3057.24</v>
          </cell>
          <cell r="G32">
            <v>8075</v>
          </cell>
          <cell r="H32">
            <v>992.31</v>
          </cell>
          <cell r="I32">
            <v>7000</v>
          </cell>
          <cell r="J32">
            <v>8075</v>
          </cell>
        </row>
        <row r="33">
          <cell r="A33" t="str">
            <v xml:space="preserve"> 60-5307-21-53                          </v>
          </cell>
          <cell r="B33" t="str">
            <v xml:space="preserve"> WATER/SEWER PLANT MA </v>
          </cell>
          <cell r="E33">
            <v>47000</v>
          </cell>
          <cell r="F33">
            <v>45689.7</v>
          </cell>
          <cell r="G33">
            <v>42000</v>
          </cell>
          <cell r="H33">
            <v>23469.51</v>
          </cell>
          <cell r="I33">
            <v>42000</v>
          </cell>
          <cell r="J33">
            <v>67000</v>
          </cell>
        </row>
        <row r="34">
          <cell r="A34" t="str">
            <v xml:space="preserve"> 60-5399-21-53                          </v>
          </cell>
          <cell r="B34" t="str">
            <v xml:space="preserve"> MISCELLANEOUS MAINTE </v>
          </cell>
          <cell r="E34">
            <v>3500</v>
          </cell>
          <cell r="F34">
            <v>3269.44</v>
          </cell>
          <cell r="G34">
            <v>3500</v>
          </cell>
          <cell r="H34">
            <v>633.1</v>
          </cell>
          <cell r="I34">
            <v>3500</v>
          </cell>
          <cell r="J34">
            <v>3500</v>
          </cell>
        </row>
        <row r="36">
          <cell r="A36" t="str">
            <v xml:space="preserve"> 60-5401-21-53                          </v>
          </cell>
          <cell r="B36" t="str">
            <v xml:space="preserve"> COMMUNICATIONS       </v>
          </cell>
          <cell r="E36">
            <v>5800</v>
          </cell>
          <cell r="F36">
            <v>5846.39</v>
          </cell>
          <cell r="G36">
            <v>5800</v>
          </cell>
          <cell r="H36">
            <v>2248.42</v>
          </cell>
          <cell r="I36">
            <v>5800</v>
          </cell>
          <cell r="J36">
            <v>5900</v>
          </cell>
        </row>
        <row r="37">
          <cell r="A37" t="str">
            <v xml:space="preserve"> 60-5403-21-53                          </v>
          </cell>
          <cell r="B37" t="str">
            <v xml:space="preserve"> GENERAL INSURANCE    </v>
          </cell>
          <cell r="E37">
            <v>8288</v>
          </cell>
          <cell r="F37">
            <v>17124.189999999999</v>
          </cell>
          <cell r="G37">
            <v>8288</v>
          </cell>
          <cell r="H37">
            <v>5726.84</v>
          </cell>
          <cell r="I37">
            <v>8288</v>
          </cell>
          <cell r="J37">
            <v>8288</v>
          </cell>
        </row>
        <row r="38">
          <cell r="A38" t="str">
            <v xml:space="preserve"> 60-5404-21-53                          </v>
          </cell>
          <cell r="B38" t="str">
            <v xml:space="preserve"> PROFESSIONAL FEES    </v>
          </cell>
          <cell r="E38">
            <v>48036</v>
          </cell>
          <cell r="F38">
            <v>16226.02</v>
          </cell>
          <cell r="G38">
            <v>57536</v>
          </cell>
          <cell r="H38">
            <v>13241.63</v>
          </cell>
          <cell r="I38">
            <v>50000</v>
          </cell>
          <cell r="J38">
            <v>57536</v>
          </cell>
        </row>
        <row r="39">
          <cell r="A39" t="str">
            <v xml:space="preserve"> 60-5405-21-53                          </v>
          </cell>
          <cell r="B39" t="str">
            <v xml:space="preserve"> ADVERTISING          </v>
          </cell>
          <cell r="E39">
            <v>1000</v>
          </cell>
          <cell r="F39">
            <v>1000</v>
          </cell>
          <cell r="G39">
            <v>1000</v>
          </cell>
          <cell r="H39">
            <v>0</v>
          </cell>
          <cell r="I39">
            <v>1000</v>
          </cell>
          <cell r="J39">
            <v>1000</v>
          </cell>
        </row>
        <row r="40">
          <cell r="A40" t="str">
            <v xml:space="preserve"> 60-5406-21-53                          </v>
          </cell>
          <cell r="B40" t="str">
            <v xml:space="preserve"> TRAINING             </v>
          </cell>
          <cell r="E40">
            <v>2600</v>
          </cell>
          <cell r="F40">
            <v>2641.88</v>
          </cell>
          <cell r="G40">
            <v>2600</v>
          </cell>
          <cell r="H40">
            <v>138.75</v>
          </cell>
          <cell r="I40">
            <v>2600</v>
          </cell>
          <cell r="J40">
            <v>2600</v>
          </cell>
        </row>
        <row r="41">
          <cell r="A41" t="str">
            <v xml:space="preserve"> 60-5408-21-53                          </v>
          </cell>
          <cell r="B41" t="str">
            <v xml:space="preserve"> ELECTRIC UTILITY SER </v>
          </cell>
          <cell r="E41">
            <v>51005</v>
          </cell>
          <cell r="F41">
            <v>65022</v>
          </cell>
          <cell r="G41">
            <v>51005</v>
          </cell>
          <cell r="H41">
            <v>15734</v>
          </cell>
          <cell r="I41">
            <v>65000</v>
          </cell>
          <cell r="J41">
            <v>66000</v>
          </cell>
        </row>
        <row r="42">
          <cell r="A42" t="str">
            <v xml:space="preserve"> 60-5409-21-53                          </v>
          </cell>
          <cell r="B42" t="str">
            <v xml:space="preserve"> CONTRACTUAL SERVICES </v>
          </cell>
          <cell r="E42">
            <v>9000</v>
          </cell>
          <cell r="F42">
            <v>275</v>
          </cell>
          <cell r="G42">
            <v>9000</v>
          </cell>
          <cell r="H42">
            <v>0</v>
          </cell>
          <cell r="I42">
            <v>4000</v>
          </cell>
          <cell r="J42">
            <v>9000</v>
          </cell>
        </row>
        <row r="43">
          <cell r="A43" t="str">
            <v xml:space="preserve"> 60-5417-21-53                          </v>
          </cell>
          <cell r="B43" t="str">
            <v xml:space="preserve"> INSPECTION AND PERMI </v>
          </cell>
          <cell r="E43">
            <v>2000</v>
          </cell>
          <cell r="F43">
            <v>995</v>
          </cell>
          <cell r="G43">
            <v>2000</v>
          </cell>
          <cell r="H43">
            <v>0</v>
          </cell>
          <cell r="I43">
            <v>2000</v>
          </cell>
          <cell r="J43">
            <v>14250</v>
          </cell>
        </row>
        <row r="44">
          <cell r="A44" t="str">
            <v xml:space="preserve"> 60-5455-21-53                          </v>
          </cell>
          <cell r="B44" t="str">
            <v xml:space="preserve"> UNIFORM PURCHASE/REN </v>
          </cell>
          <cell r="E44">
            <v>1800</v>
          </cell>
          <cell r="F44">
            <v>1172.95</v>
          </cell>
          <cell r="G44">
            <v>1800</v>
          </cell>
          <cell r="H44">
            <v>499.45</v>
          </cell>
          <cell r="I44">
            <v>1800</v>
          </cell>
          <cell r="J44">
            <v>1800</v>
          </cell>
        </row>
        <row r="45">
          <cell r="A45" t="str">
            <v xml:space="preserve"> 60-5499-21-53                          </v>
          </cell>
          <cell r="B45" t="str">
            <v xml:space="preserve"> MISCELLANEOUS SERVIC </v>
          </cell>
          <cell r="E45">
            <v>4228</v>
          </cell>
          <cell r="F45">
            <v>4228</v>
          </cell>
          <cell r="G45">
            <v>4228</v>
          </cell>
          <cell r="H45">
            <v>0</v>
          </cell>
          <cell r="I45">
            <v>4228</v>
          </cell>
          <cell r="J45">
            <v>4228</v>
          </cell>
        </row>
        <row r="48">
          <cell r="A48" t="str">
            <v xml:space="preserve"> 60-5504-21-53                          </v>
          </cell>
          <cell r="B48" t="str">
            <v xml:space="preserve"> MACHINERY &amp; EQUIPMEN </v>
          </cell>
          <cell r="E48">
            <v>0</v>
          </cell>
          <cell r="F48">
            <v>0</v>
          </cell>
          <cell r="G48">
            <v>9975</v>
          </cell>
          <cell r="H48">
            <v>0</v>
          </cell>
          <cell r="I48">
            <v>9975</v>
          </cell>
          <cell r="J48">
            <v>0</v>
          </cell>
        </row>
        <row r="52">
          <cell r="A52" t="str">
            <v xml:space="preserve"> 60-6505-21-53</v>
          </cell>
          <cell r="B52" t="str">
            <v xml:space="preserve"> MOTOR VEHICLES </v>
          </cell>
          <cell r="J52">
            <v>0</v>
          </cell>
        </row>
        <row r="54">
          <cell r="A54" t="str">
            <v xml:space="preserve"> 60-6507-21-53                          </v>
          </cell>
          <cell r="B54" t="str">
            <v xml:space="preserve"> IMPROVEMENTS OTHER T </v>
          </cell>
          <cell r="E54">
            <v>229000</v>
          </cell>
          <cell r="F54">
            <v>0</v>
          </cell>
          <cell r="G54">
            <v>356115</v>
          </cell>
          <cell r="H54">
            <v>0</v>
          </cell>
          <cell r="I54">
            <v>356115</v>
          </cell>
          <cell r="J54">
            <v>415000</v>
          </cell>
        </row>
        <row r="56">
          <cell r="B56" t="str">
            <v>MOSS LK PUMP STAT/TREAT PLANT</v>
          </cell>
          <cell r="C56">
            <v>513846</v>
          </cell>
          <cell r="D56">
            <v>479256.64</v>
          </cell>
          <cell r="E56">
            <v>738750</v>
          </cell>
          <cell r="F56">
            <v>470258.21999999986</v>
          </cell>
          <cell r="G56">
            <v>888420</v>
          </cell>
          <cell r="H56">
            <v>223904.13</v>
          </cell>
          <cell r="I56">
            <v>916759</v>
          </cell>
          <cell r="J56">
            <v>1024370</v>
          </cell>
        </row>
      </sheetData>
      <sheetData sheetId="4">
        <row r="10">
          <cell r="A10" t="str">
            <v xml:space="preserve"> 60-5101-22-61                          </v>
          </cell>
          <cell r="B10" t="str">
            <v xml:space="preserve"> SALARIES             </v>
          </cell>
          <cell r="E10">
            <v>41369</v>
          </cell>
          <cell r="F10">
            <v>41256.769999999997</v>
          </cell>
          <cell r="G10">
            <v>43092</v>
          </cell>
          <cell r="H10">
            <v>20610.52</v>
          </cell>
          <cell r="I10">
            <v>43130</v>
          </cell>
          <cell r="J10">
            <v>44816</v>
          </cell>
        </row>
        <row r="11">
          <cell r="A11" t="str">
            <v xml:space="preserve"> 60-5106-22-61                          </v>
          </cell>
          <cell r="B11" t="str">
            <v xml:space="preserve"> OVERTIME             </v>
          </cell>
          <cell r="E11">
            <v>5000</v>
          </cell>
          <cell r="F11">
            <v>623.72</v>
          </cell>
          <cell r="G11">
            <v>5000</v>
          </cell>
          <cell r="H11">
            <v>0</v>
          </cell>
          <cell r="I11">
            <v>3000</v>
          </cell>
          <cell r="J11">
            <v>5000</v>
          </cell>
        </row>
        <row r="12">
          <cell r="A12" t="str">
            <v xml:space="preserve"> 60-5107-22-61                          </v>
          </cell>
          <cell r="B12" t="str">
            <v xml:space="preserve"> HOLIDAY PAY          </v>
          </cell>
          <cell r="E12">
            <v>700</v>
          </cell>
          <cell r="F12">
            <v>0</v>
          </cell>
          <cell r="G12">
            <v>300</v>
          </cell>
          <cell r="H12">
            <v>0</v>
          </cell>
          <cell r="I12">
            <v>300</v>
          </cell>
          <cell r="J12">
            <v>300</v>
          </cell>
        </row>
        <row r="13">
          <cell r="A13" t="str">
            <v xml:space="preserve"> 60-5110-22-61                          </v>
          </cell>
          <cell r="B13" t="str">
            <v xml:space="preserve"> LONGEVITY            </v>
          </cell>
          <cell r="E13">
            <v>300</v>
          </cell>
          <cell r="F13">
            <v>300</v>
          </cell>
          <cell r="G13">
            <v>360</v>
          </cell>
          <cell r="H13">
            <v>360</v>
          </cell>
          <cell r="I13">
            <v>360</v>
          </cell>
          <cell r="J13">
            <v>420</v>
          </cell>
        </row>
        <row r="14">
          <cell r="A14" t="str">
            <v xml:space="preserve"> 60-5111-22-61                          </v>
          </cell>
          <cell r="B14" t="str">
            <v xml:space="preserve"> RETIREMENT           </v>
          </cell>
          <cell r="E14">
            <v>6010</v>
          </cell>
          <cell r="F14">
            <v>5355.95</v>
          </cell>
          <cell r="G14">
            <v>6452</v>
          </cell>
          <cell r="H14">
            <v>2753.25</v>
          </cell>
          <cell r="I14">
            <v>6229</v>
          </cell>
          <cell r="J14">
            <v>6862</v>
          </cell>
        </row>
        <row r="15">
          <cell r="A15" t="str">
            <v xml:space="preserve"> 60-5112-22-61                          </v>
          </cell>
          <cell r="B15" t="str">
            <v xml:space="preserve"> FICA                 </v>
          </cell>
          <cell r="E15">
            <v>3406</v>
          </cell>
          <cell r="F15">
            <v>2811.7</v>
          </cell>
          <cell r="G15">
            <v>3768</v>
          </cell>
          <cell r="H15">
            <v>1407.77</v>
          </cell>
          <cell r="I15">
            <v>3375</v>
          </cell>
          <cell r="J15">
            <v>3923</v>
          </cell>
        </row>
        <row r="16">
          <cell r="A16" t="str">
            <v xml:space="preserve"> 60-5116-22-61                          </v>
          </cell>
          <cell r="B16" t="str">
            <v xml:space="preserve"> HEALTH/LIFE INSURANC </v>
          </cell>
          <cell r="E16">
            <v>8239</v>
          </cell>
          <cell r="F16">
            <v>8229.1200000000008</v>
          </cell>
          <cell r="G16">
            <v>7803</v>
          </cell>
          <cell r="H16">
            <v>3860.4</v>
          </cell>
          <cell r="I16">
            <v>7969</v>
          </cell>
          <cell r="J16">
            <v>8895</v>
          </cell>
        </row>
        <row r="17">
          <cell r="A17" t="str">
            <v xml:space="preserve"> 60-5118-22-61                          </v>
          </cell>
          <cell r="B17" t="str">
            <v xml:space="preserve"> WORKER COMPENSATION  </v>
          </cell>
          <cell r="E17">
            <v>1136</v>
          </cell>
          <cell r="F17">
            <v>1009.56</v>
          </cell>
          <cell r="G17">
            <v>1084</v>
          </cell>
          <cell r="H17">
            <v>467.09</v>
          </cell>
          <cell r="I17">
            <v>1043</v>
          </cell>
          <cell r="J17">
            <v>851</v>
          </cell>
        </row>
        <row r="18">
          <cell r="A18" t="str">
            <v xml:space="preserve"> 60-5119-22-61                          </v>
          </cell>
          <cell r="B18" t="str">
            <v xml:space="preserve"> OTHER PAYROLL EXPENS </v>
          </cell>
          <cell r="E18">
            <v>500</v>
          </cell>
          <cell r="F18">
            <v>498.63</v>
          </cell>
          <cell r="G18">
            <v>500</v>
          </cell>
          <cell r="H18">
            <v>260.95999999999998</v>
          </cell>
          <cell r="I18">
            <v>650</v>
          </cell>
          <cell r="J18">
            <v>750</v>
          </cell>
        </row>
        <row r="19">
          <cell r="A19" t="str">
            <v xml:space="preserve"> 60-5121-22-61                          </v>
          </cell>
          <cell r="B19" t="str">
            <v xml:space="preserve"> ACCRUED VACATION BEN </v>
          </cell>
          <cell r="E19">
            <v>0</v>
          </cell>
          <cell r="F19">
            <v>953.73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</row>
        <row r="20">
          <cell r="A20" t="str">
            <v xml:space="preserve"> 60-5123-22-61                          </v>
          </cell>
          <cell r="B20" t="str">
            <v xml:space="preserve"> ACCRUED COMP-TIME BE </v>
          </cell>
          <cell r="E20">
            <v>0</v>
          </cell>
          <cell r="F20">
            <v>-264.11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</row>
        <row r="22">
          <cell r="A22" t="str">
            <v xml:space="preserve"> 60-5201-22-61                          </v>
          </cell>
          <cell r="B22" t="str">
            <v xml:space="preserve"> OFFICE SUPPLIES      </v>
          </cell>
          <cell r="E22">
            <v>1100</v>
          </cell>
          <cell r="F22">
            <v>1062.81</v>
          </cell>
          <cell r="G22">
            <v>1100</v>
          </cell>
          <cell r="H22">
            <v>425.68</v>
          </cell>
          <cell r="I22">
            <v>1100</v>
          </cell>
          <cell r="J22">
            <v>1100</v>
          </cell>
        </row>
        <row r="23">
          <cell r="A23" t="str">
            <v xml:space="preserve"> 60-5202-22-61                          </v>
          </cell>
          <cell r="B23" t="str">
            <v xml:space="preserve"> POSTAGE              </v>
          </cell>
          <cell r="E23">
            <v>0</v>
          </cell>
          <cell r="F23">
            <v>3.78</v>
          </cell>
          <cell r="G23">
            <v>0</v>
          </cell>
          <cell r="H23">
            <v>21.58</v>
          </cell>
          <cell r="I23">
            <v>22</v>
          </cell>
          <cell r="J23">
            <v>22</v>
          </cell>
        </row>
        <row r="24">
          <cell r="A24" t="str">
            <v xml:space="preserve"> 60-5206-22-61                          </v>
          </cell>
          <cell r="B24" t="str">
            <v xml:space="preserve"> FUELS OILS LUBRICANT </v>
          </cell>
          <cell r="E24">
            <v>1500</v>
          </cell>
          <cell r="F24">
            <v>1459.56</v>
          </cell>
          <cell r="G24">
            <v>1500</v>
          </cell>
          <cell r="H24">
            <v>472.1</v>
          </cell>
          <cell r="I24">
            <v>1500</v>
          </cell>
          <cell r="J24">
            <v>1500</v>
          </cell>
        </row>
        <row r="25">
          <cell r="A25" t="str">
            <v xml:space="preserve"> 60-5299-22-61                          </v>
          </cell>
          <cell r="B25" t="str">
            <v xml:space="preserve"> MISCELLANEOUS SUPPLI </v>
          </cell>
          <cell r="E25">
            <v>2200</v>
          </cell>
          <cell r="F25">
            <v>2135.85</v>
          </cell>
          <cell r="G25">
            <v>2200</v>
          </cell>
          <cell r="H25">
            <v>1184.53</v>
          </cell>
          <cell r="I25">
            <v>2200</v>
          </cell>
          <cell r="J25">
            <v>2200</v>
          </cell>
        </row>
        <row r="27">
          <cell r="A27" t="str">
            <v xml:space="preserve"> 60-5305-22-61                          </v>
          </cell>
          <cell r="B27" t="str">
            <v xml:space="preserve"> VEHICLE MAINTENANCE  </v>
          </cell>
          <cell r="E27">
            <v>600</v>
          </cell>
          <cell r="F27">
            <v>532</v>
          </cell>
          <cell r="G27">
            <v>600</v>
          </cell>
          <cell r="H27">
            <v>137.41</v>
          </cell>
          <cell r="I27">
            <v>600</v>
          </cell>
          <cell r="J27">
            <v>600</v>
          </cell>
        </row>
        <row r="28">
          <cell r="A28" t="str">
            <v xml:space="preserve"> 60-5306-22-61                          </v>
          </cell>
          <cell r="B28" t="str">
            <v xml:space="preserve"> INSTRUMENT MAINTENAN </v>
          </cell>
          <cell r="E28">
            <v>1000</v>
          </cell>
          <cell r="F28">
            <v>0</v>
          </cell>
          <cell r="G28">
            <v>1000</v>
          </cell>
          <cell r="H28">
            <v>0</v>
          </cell>
          <cell r="I28">
            <v>1000</v>
          </cell>
          <cell r="J28">
            <v>1000</v>
          </cell>
        </row>
        <row r="29">
          <cell r="A29" t="str">
            <v xml:space="preserve"> 60-5399-22-61                          </v>
          </cell>
          <cell r="B29" t="str">
            <v xml:space="preserve"> MISCELLANEOUS MAINTE </v>
          </cell>
          <cell r="E29">
            <v>800</v>
          </cell>
          <cell r="F29">
            <v>436.02</v>
          </cell>
          <cell r="G29">
            <v>800</v>
          </cell>
          <cell r="H29">
            <v>0</v>
          </cell>
          <cell r="I29">
            <v>800</v>
          </cell>
          <cell r="J29">
            <v>800</v>
          </cell>
        </row>
        <row r="31">
          <cell r="A31" t="str">
            <v xml:space="preserve"> 60-5401-22-61                          </v>
          </cell>
          <cell r="B31" t="str">
            <v xml:space="preserve"> COMMUNICATIONS       </v>
          </cell>
          <cell r="E31">
            <v>732</v>
          </cell>
          <cell r="F31">
            <v>501.21</v>
          </cell>
          <cell r="G31">
            <v>732</v>
          </cell>
          <cell r="H31">
            <v>209.25</v>
          </cell>
          <cell r="I31">
            <v>732</v>
          </cell>
          <cell r="J31">
            <v>732</v>
          </cell>
        </row>
        <row r="32">
          <cell r="A32" t="str">
            <v xml:space="preserve"> 60-5403-22-61                          </v>
          </cell>
          <cell r="B32" t="str">
            <v xml:space="preserve"> GENERAL INSURANCE    </v>
          </cell>
          <cell r="E32">
            <v>600</v>
          </cell>
          <cell r="F32">
            <v>296.63</v>
          </cell>
          <cell r="G32">
            <v>600</v>
          </cell>
          <cell r="H32">
            <v>155.9</v>
          </cell>
          <cell r="I32">
            <v>600</v>
          </cell>
          <cell r="J32">
            <v>600</v>
          </cell>
        </row>
        <row r="33">
          <cell r="A33" t="str">
            <v xml:space="preserve"> 60-5404-22-61                          </v>
          </cell>
          <cell r="B33" t="str">
            <v xml:space="preserve"> PROFESSIONAL FEES    </v>
          </cell>
          <cell r="E33">
            <v>15608</v>
          </cell>
          <cell r="F33">
            <v>10297</v>
          </cell>
          <cell r="G33">
            <v>15608</v>
          </cell>
          <cell r="H33">
            <v>11437.7</v>
          </cell>
          <cell r="I33">
            <v>15608</v>
          </cell>
          <cell r="J33">
            <v>23000</v>
          </cell>
        </row>
        <row r="34">
          <cell r="A34" t="str">
            <v xml:space="preserve"> 60-5406-22-61                          </v>
          </cell>
          <cell r="B34" t="str">
            <v xml:space="preserve"> TRAINING             </v>
          </cell>
          <cell r="E34">
            <v>1200</v>
          </cell>
          <cell r="F34">
            <v>684.71</v>
          </cell>
          <cell r="G34">
            <v>1200</v>
          </cell>
          <cell r="H34">
            <v>701.94</v>
          </cell>
          <cell r="I34">
            <v>1200</v>
          </cell>
          <cell r="J34">
            <v>1200</v>
          </cell>
        </row>
        <row r="35">
          <cell r="A35" t="str">
            <v xml:space="preserve"> 60-5409-22-61                          </v>
          </cell>
          <cell r="B35" t="str">
            <v xml:space="preserve"> CONTRACTUAL SERVICES </v>
          </cell>
          <cell r="E35">
            <v>7400</v>
          </cell>
          <cell r="F35">
            <v>5448.6</v>
          </cell>
          <cell r="G35">
            <v>7400</v>
          </cell>
          <cell r="H35">
            <v>0</v>
          </cell>
          <cell r="I35">
            <v>7400</v>
          </cell>
          <cell r="J35">
            <v>7400</v>
          </cell>
        </row>
        <row r="36">
          <cell r="A36" t="str">
            <v xml:space="preserve"> 60-5499-22-61                          </v>
          </cell>
          <cell r="B36" t="str">
            <v xml:space="preserve"> MISCELLANEOUS SERVIC </v>
          </cell>
          <cell r="E36">
            <v>500</v>
          </cell>
          <cell r="F36">
            <v>484.47</v>
          </cell>
          <cell r="G36">
            <v>500</v>
          </cell>
          <cell r="H36">
            <v>0</v>
          </cell>
          <cell r="I36">
            <v>500</v>
          </cell>
          <cell r="J36">
            <v>500</v>
          </cell>
        </row>
        <row r="38">
          <cell r="A38" t="str">
            <v xml:space="preserve"> 60-6505-22-61                          </v>
          </cell>
          <cell r="B38" t="str">
            <v xml:space="preserve"> MOTOR VEHICLES       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</row>
        <row r="39">
          <cell r="A39" t="str">
            <v xml:space="preserve"> 60-6507-22-61</v>
          </cell>
          <cell r="B39" t="str">
            <v xml:space="preserve"> IMPROVEMENTS OTHER THAN BUILDINGS</v>
          </cell>
          <cell r="E39"/>
          <cell r="F39"/>
          <cell r="G39"/>
          <cell r="H39"/>
          <cell r="I39">
            <v>0</v>
          </cell>
          <cell r="J39">
            <v>0</v>
          </cell>
        </row>
        <row r="41">
          <cell r="C41">
            <v>79904</v>
          </cell>
          <cell r="D41">
            <v>105296.59000000001</v>
          </cell>
          <cell r="E41">
            <v>99900</v>
          </cell>
          <cell r="F41">
            <v>84117.709999999977</v>
          </cell>
          <cell r="G41">
            <v>101599</v>
          </cell>
          <cell r="H41">
            <v>44466.080000000002</v>
          </cell>
          <cell r="I41">
            <v>99318</v>
          </cell>
          <cell r="J41">
            <v>112471</v>
          </cell>
        </row>
      </sheetData>
      <sheetData sheetId="5">
        <row r="10">
          <cell r="A10" t="str">
            <v xml:space="preserve"> 60-5101-22-62                          </v>
          </cell>
          <cell r="B10" t="str">
            <v xml:space="preserve"> SALARIES             </v>
          </cell>
          <cell r="E10">
            <v>212782</v>
          </cell>
          <cell r="F10">
            <v>211237.95</v>
          </cell>
          <cell r="G10">
            <v>229887</v>
          </cell>
          <cell r="H10">
            <v>147589.45000000001</v>
          </cell>
          <cell r="I10">
            <v>223811</v>
          </cell>
          <cell r="J10">
            <v>241302</v>
          </cell>
        </row>
        <row r="11">
          <cell r="A11" t="str">
            <v xml:space="preserve"> 60-5106-22-62                          </v>
          </cell>
          <cell r="B11" t="str">
            <v xml:space="preserve"> OVERTIME             </v>
          </cell>
          <cell r="E11">
            <v>60000</v>
          </cell>
          <cell r="F11">
            <v>55768.77</v>
          </cell>
          <cell r="G11">
            <v>60000</v>
          </cell>
          <cell r="H11">
            <v>39250.25</v>
          </cell>
          <cell r="I11">
            <v>80000</v>
          </cell>
          <cell r="J11">
            <v>60000</v>
          </cell>
        </row>
        <row r="12">
          <cell r="A12" t="str">
            <v xml:space="preserve"> 60-5107-22-62                          </v>
          </cell>
          <cell r="B12" t="str">
            <v xml:space="preserve"> HOLIDAY PAY          </v>
          </cell>
          <cell r="E12">
            <v>1991</v>
          </cell>
          <cell r="F12">
            <v>2347.92</v>
          </cell>
          <cell r="G12">
            <v>2000</v>
          </cell>
          <cell r="H12">
            <v>717.01</v>
          </cell>
          <cell r="I12">
            <v>2000</v>
          </cell>
          <cell r="J12">
            <v>2000</v>
          </cell>
        </row>
        <row r="13">
          <cell r="A13" t="str">
            <v xml:space="preserve"> 60-5110-22-62                          </v>
          </cell>
          <cell r="B13" t="str">
            <v xml:space="preserve"> LONGEVITY            </v>
          </cell>
          <cell r="E13">
            <v>240</v>
          </cell>
          <cell r="F13">
            <v>240</v>
          </cell>
          <cell r="G13">
            <v>420</v>
          </cell>
          <cell r="H13">
            <v>420</v>
          </cell>
          <cell r="I13">
            <v>420</v>
          </cell>
          <cell r="J13">
            <v>660</v>
          </cell>
        </row>
        <row r="14">
          <cell r="A14" t="str">
            <v xml:space="preserve"> 60-5111-22-62                          </v>
          </cell>
          <cell r="B14" t="str">
            <v xml:space="preserve"> RETIREMENT           </v>
          </cell>
          <cell r="E14">
            <v>34667</v>
          </cell>
          <cell r="F14">
            <v>33983.46</v>
          </cell>
          <cell r="G14">
            <v>38483</v>
          </cell>
          <cell r="H14">
            <v>24472.639999999999</v>
          </cell>
          <cell r="I14">
            <v>40413</v>
          </cell>
          <cell r="J14">
            <v>40804</v>
          </cell>
        </row>
        <row r="15">
          <cell r="A15" t="str">
            <v xml:space="preserve"> 60-5112-22-62                          </v>
          </cell>
          <cell r="B15" t="str">
            <v xml:space="preserve"> FICA                 </v>
          </cell>
          <cell r="E15">
            <v>20616</v>
          </cell>
          <cell r="F15">
            <v>19795.27</v>
          </cell>
          <cell r="G15">
            <v>22473</v>
          </cell>
          <cell r="H15">
            <v>13932.38</v>
          </cell>
          <cell r="I15">
            <v>23399</v>
          </cell>
          <cell r="J15">
            <v>23330</v>
          </cell>
        </row>
        <row r="16">
          <cell r="A16" t="str">
            <v xml:space="preserve"> 60-5114-22-62                          </v>
          </cell>
          <cell r="B16" t="str">
            <v xml:space="preserve"> UNEMPLOYMENT CLAIMS  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</row>
        <row r="17">
          <cell r="A17" t="str">
            <v xml:space="preserve"> 60-5116-22-62                          </v>
          </cell>
          <cell r="B17" t="str">
            <v xml:space="preserve"> HEALTH/LIFE INSURANC </v>
          </cell>
          <cell r="E17">
            <v>37089</v>
          </cell>
          <cell r="F17">
            <v>26792.82</v>
          </cell>
          <cell r="G17">
            <v>54621</v>
          </cell>
          <cell r="H17">
            <v>21167.23</v>
          </cell>
          <cell r="I17">
            <v>49929</v>
          </cell>
          <cell r="J17">
            <v>62263</v>
          </cell>
        </row>
        <row r="18">
          <cell r="A18" t="str">
            <v xml:space="preserve"> 60-5118-22-62                          </v>
          </cell>
          <cell r="B18" t="str">
            <v xml:space="preserve"> WORKER COMPENSATION  </v>
          </cell>
          <cell r="E18">
            <v>6349</v>
          </cell>
          <cell r="F18">
            <v>6025.57</v>
          </cell>
          <cell r="G18">
            <v>6463</v>
          </cell>
          <cell r="H18">
            <v>3884.73</v>
          </cell>
          <cell r="I18">
            <v>6523</v>
          </cell>
          <cell r="J18">
            <v>5062</v>
          </cell>
        </row>
        <row r="19">
          <cell r="A19" t="str">
            <v xml:space="preserve"> 60-5119-22-62                          </v>
          </cell>
          <cell r="B19" t="str">
            <v xml:space="preserve"> OTHER PAYROLL EXPENS </v>
          </cell>
          <cell r="E19">
            <v>1130</v>
          </cell>
          <cell r="F19">
            <v>1126.3699999999999</v>
          </cell>
          <cell r="G19">
            <v>1460</v>
          </cell>
          <cell r="H19">
            <v>705.81</v>
          </cell>
          <cell r="I19">
            <v>1299</v>
          </cell>
          <cell r="J19">
            <v>1000</v>
          </cell>
        </row>
        <row r="20">
          <cell r="A20" t="str">
            <v xml:space="preserve"> 60-5121-22-62                          </v>
          </cell>
          <cell r="B20" t="str">
            <v xml:space="preserve"> ACCRUED VACATION BEN </v>
          </cell>
          <cell r="E20">
            <v>0</v>
          </cell>
          <cell r="F20">
            <v>2000.81</v>
          </cell>
          <cell r="G20">
            <v>0</v>
          </cell>
          <cell r="H20">
            <v>0</v>
          </cell>
        </row>
        <row r="21">
          <cell r="A21" t="str">
            <v xml:space="preserve"> 60-5123-22-62                          </v>
          </cell>
          <cell r="B21" t="str">
            <v xml:space="preserve"> ACCRUED COMP-TIME BE </v>
          </cell>
          <cell r="E21">
            <v>0</v>
          </cell>
          <cell r="F21">
            <v>1568.42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</row>
        <row r="23">
          <cell r="A23" t="str">
            <v xml:space="preserve"> 60-5201-22-62                          </v>
          </cell>
          <cell r="B23" t="str">
            <v xml:space="preserve"> OFFICE SUPPLIES      </v>
          </cell>
          <cell r="E23">
            <v>500</v>
          </cell>
          <cell r="F23">
            <v>162.15</v>
          </cell>
          <cell r="G23">
            <v>500</v>
          </cell>
          <cell r="H23">
            <v>0</v>
          </cell>
          <cell r="I23">
            <v>500</v>
          </cell>
          <cell r="J23">
            <v>500</v>
          </cell>
        </row>
        <row r="24">
          <cell r="A24" t="str">
            <v xml:space="preserve"> 60-5202-22-62                          </v>
          </cell>
          <cell r="B24" t="str">
            <v xml:space="preserve"> POSTAGE              </v>
          </cell>
          <cell r="E24">
            <v>0</v>
          </cell>
          <cell r="F24">
            <v>0</v>
          </cell>
          <cell r="G24">
            <v>0</v>
          </cell>
          <cell r="H24">
            <v>18.41</v>
          </cell>
          <cell r="I24">
            <v>18</v>
          </cell>
          <cell r="J24">
            <v>20</v>
          </cell>
        </row>
        <row r="25">
          <cell r="A25" t="str">
            <v xml:space="preserve"> 60-5206-22-62                          </v>
          </cell>
          <cell r="B25" t="str">
            <v xml:space="preserve"> FUELS OILS LUBRICANT </v>
          </cell>
          <cell r="E25">
            <v>15000</v>
          </cell>
          <cell r="F25">
            <v>19108.21</v>
          </cell>
          <cell r="G25">
            <v>15000</v>
          </cell>
          <cell r="H25">
            <v>8234.8799999999992</v>
          </cell>
          <cell r="I25">
            <v>19500</v>
          </cell>
          <cell r="J25">
            <v>21000</v>
          </cell>
        </row>
        <row r="26">
          <cell r="A26" t="str">
            <v xml:space="preserve"> 60-5207-22-62                          </v>
          </cell>
          <cell r="B26" t="str">
            <v xml:space="preserve"> SMALL TOOLS AND INST </v>
          </cell>
          <cell r="E26">
            <v>1500</v>
          </cell>
          <cell r="F26">
            <v>727.62</v>
          </cell>
          <cell r="G26">
            <v>1500</v>
          </cell>
          <cell r="H26">
            <v>358.5</v>
          </cell>
          <cell r="I26">
            <v>1500</v>
          </cell>
          <cell r="J26">
            <v>1500</v>
          </cell>
        </row>
        <row r="27">
          <cell r="A27" t="str">
            <v xml:space="preserve"> 60-5208-22-62                          </v>
          </cell>
          <cell r="B27" t="str">
            <v xml:space="preserve"> CLEANING SUPPLIES    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</row>
        <row r="28">
          <cell r="A28" t="str">
            <v xml:space="preserve"> 60-5209-22-62                          </v>
          </cell>
          <cell r="B28" t="str">
            <v xml:space="preserve"> CHEMICAL &amp; MEDICAL S </v>
          </cell>
          <cell r="E28">
            <v>500</v>
          </cell>
          <cell r="F28">
            <v>172.68</v>
          </cell>
          <cell r="G28">
            <v>500</v>
          </cell>
          <cell r="H28">
            <v>99.98</v>
          </cell>
          <cell r="I28">
            <v>500</v>
          </cell>
          <cell r="J28">
            <v>500</v>
          </cell>
        </row>
        <row r="29">
          <cell r="A29" t="str">
            <v xml:space="preserve"> 60-5221-22-62                          </v>
          </cell>
          <cell r="B29" t="str">
            <v xml:space="preserve"> SAFETY SUPPLIES      </v>
          </cell>
          <cell r="E29">
            <v>2500</v>
          </cell>
          <cell r="F29">
            <v>1423.47</v>
          </cell>
          <cell r="G29">
            <v>2500</v>
          </cell>
          <cell r="H29">
            <v>1017.57</v>
          </cell>
          <cell r="I29">
            <v>2500</v>
          </cell>
          <cell r="J29">
            <v>2500</v>
          </cell>
        </row>
        <row r="30">
          <cell r="A30" t="str">
            <v xml:space="preserve"> 60-5299-22-62                          </v>
          </cell>
          <cell r="B30" t="str">
            <v xml:space="preserve"> MISCELLANEOUS SUPPLI </v>
          </cell>
          <cell r="E30">
            <v>600</v>
          </cell>
          <cell r="F30">
            <v>303.69</v>
          </cell>
          <cell r="G30">
            <v>600</v>
          </cell>
          <cell r="H30">
            <v>165.58</v>
          </cell>
          <cell r="I30">
            <v>600</v>
          </cell>
          <cell r="J30">
            <v>600</v>
          </cell>
        </row>
        <row r="32">
          <cell r="A32" t="str">
            <v xml:space="preserve"> 60-5302-22-62                          </v>
          </cell>
          <cell r="B32" t="str">
            <v xml:space="preserve"> BUILDING MAINTENANCE 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</row>
        <row r="33">
          <cell r="A33" t="str">
            <v xml:space="preserve"> 60-5304-22-62                          </v>
          </cell>
          <cell r="B33" t="str">
            <v xml:space="preserve"> MACHINERY &amp; EQUIPMEN </v>
          </cell>
          <cell r="E33">
            <v>33301</v>
          </cell>
          <cell r="F33">
            <v>29650.85</v>
          </cell>
          <cell r="G33">
            <v>25000</v>
          </cell>
          <cell r="H33">
            <v>5768.66</v>
          </cell>
          <cell r="I33">
            <v>25000</v>
          </cell>
          <cell r="J33">
            <v>25000</v>
          </cell>
        </row>
        <row r="34">
          <cell r="A34" t="str">
            <v xml:space="preserve"> 60-5305-22-62                          </v>
          </cell>
          <cell r="B34" t="str">
            <v xml:space="preserve"> VEHICLE MAINTENANCE  </v>
          </cell>
          <cell r="E34">
            <v>11000</v>
          </cell>
          <cell r="F34">
            <v>5489.42</v>
          </cell>
          <cell r="G34">
            <v>11000</v>
          </cell>
          <cell r="H34">
            <v>3777.07</v>
          </cell>
          <cell r="I34">
            <v>9000</v>
          </cell>
          <cell r="J34">
            <v>9000</v>
          </cell>
        </row>
        <row r="35">
          <cell r="A35" t="str">
            <v xml:space="preserve"> 60-5307-22-62                          </v>
          </cell>
          <cell r="B35" t="str">
            <v xml:space="preserve"> WATER/SEWER PLANT MA </v>
          </cell>
          <cell r="E35">
            <v>4198</v>
          </cell>
          <cell r="F35">
            <v>4198.33</v>
          </cell>
          <cell r="G35">
            <v>9500</v>
          </cell>
          <cell r="H35">
            <v>0</v>
          </cell>
          <cell r="I35">
            <v>9500</v>
          </cell>
          <cell r="J35">
            <v>9500</v>
          </cell>
        </row>
        <row r="36">
          <cell r="A36" t="str">
            <v xml:space="preserve"> 60-5308-22-62                          </v>
          </cell>
          <cell r="B36" t="str">
            <v xml:space="preserve"> WATER/SEWER MAINS MA </v>
          </cell>
          <cell r="E36">
            <v>35000</v>
          </cell>
          <cell r="F36">
            <v>35694.269999999997</v>
          </cell>
          <cell r="G36">
            <v>35000</v>
          </cell>
          <cell r="H36">
            <v>5137.18</v>
          </cell>
          <cell r="I36">
            <v>35000</v>
          </cell>
          <cell r="J36">
            <v>35000</v>
          </cell>
        </row>
        <row r="37">
          <cell r="A37" t="str">
            <v xml:space="preserve"> 60-5310-22-62                          </v>
          </cell>
          <cell r="B37" t="str">
            <v xml:space="preserve"> STREETS ROAD &amp; BRIDG </v>
          </cell>
          <cell r="E37">
            <v>24880</v>
          </cell>
          <cell r="F37">
            <v>26168.47</v>
          </cell>
          <cell r="G37">
            <v>19000</v>
          </cell>
          <cell r="H37">
            <v>4180.21</v>
          </cell>
          <cell r="I37">
            <v>19000</v>
          </cell>
          <cell r="J37">
            <v>19000</v>
          </cell>
        </row>
        <row r="38">
          <cell r="A38" t="str">
            <v xml:space="preserve"> 60-5399-22-62                          </v>
          </cell>
          <cell r="B38" t="str">
            <v xml:space="preserve"> MISCELLANEOUS MAINTE </v>
          </cell>
          <cell r="E38">
            <v>3328</v>
          </cell>
          <cell r="F38">
            <v>3328</v>
          </cell>
          <cell r="G38">
            <v>3328</v>
          </cell>
          <cell r="H38">
            <v>0</v>
          </cell>
          <cell r="I38">
            <v>3328</v>
          </cell>
          <cell r="J38">
            <v>3328</v>
          </cell>
        </row>
        <row r="40">
          <cell r="A40" t="str">
            <v xml:space="preserve"> 60-5401-22-62                          </v>
          </cell>
          <cell r="B40" t="str">
            <v xml:space="preserve"> COMMUNICATIONS       </v>
          </cell>
          <cell r="E40">
            <v>3600</v>
          </cell>
          <cell r="F40">
            <v>1680.9</v>
          </cell>
          <cell r="G40">
            <v>3600</v>
          </cell>
          <cell r="H40">
            <v>812.85</v>
          </cell>
          <cell r="I40">
            <v>3600</v>
          </cell>
          <cell r="J40">
            <v>1800</v>
          </cell>
        </row>
        <row r="41">
          <cell r="A41" t="str">
            <v xml:space="preserve"> 60-5403-22-62                          </v>
          </cell>
          <cell r="B41" t="str">
            <v xml:space="preserve"> GENERAL INSURANCE    </v>
          </cell>
          <cell r="E41">
            <v>6510</v>
          </cell>
          <cell r="F41">
            <v>5356.34</v>
          </cell>
          <cell r="G41">
            <v>6510</v>
          </cell>
          <cell r="H41">
            <v>2886.6</v>
          </cell>
          <cell r="I41">
            <v>6510</v>
          </cell>
          <cell r="J41">
            <v>6575</v>
          </cell>
        </row>
        <row r="42">
          <cell r="A42" t="str">
            <v xml:space="preserve"> 60-5404-22-62                          </v>
          </cell>
          <cell r="B42" t="str">
            <v xml:space="preserve"> PROFESSIONAL FEES    </v>
          </cell>
          <cell r="E42">
            <v>1500</v>
          </cell>
          <cell r="F42">
            <v>1393.99</v>
          </cell>
          <cell r="G42">
            <v>1500</v>
          </cell>
          <cell r="H42">
            <v>769.22</v>
          </cell>
          <cell r="I42">
            <v>1500</v>
          </cell>
          <cell r="J42">
            <v>1500</v>
          </cell>
        </row>
        <row r="43">
          <cell r="A43" t="str">
            <v xml:space="preserve"> 60-5405-22-62                          </v>
          </cell>
          <cell r="B43" t="str">
            <v xml:space="preserve"> ADVERTISING          </v>
          </cell>
          <cell r="E43">
            <v>2000</v>
          </cell>
          <cell r="F43">
            <v>716.96</v>
          </cell>
          <cell r="G43">
            <v>2000</v>
          </cell>
          <cell r="H43">
            <v>0</v>
          </cell>
          <cell r="I43">
            <v>2000</v>
          </cell>
          <cell r="J43">
            <v>2000</v>
          </cell>
        </row>
        <row r="44">
          <cell r="A44" t="str">
            <v xml:space="preserve"> 60-5406-22-62                          </v>
          </cell>
          <cell r="B44" t="str">
            <v xml:space="preserve"> TRAINING             </v>
          </cell>
          <cell r="E44">
            <v>3500</v>
          </cell>
          <cell r="F44">
            <v>1508.46</v>
          </cell>
          <cell r="G44">
            <v>3500</v>
          </cell>
          <cell r="H44">
            <v>2336.5</v>
          </cell>
          <cell r="I44">
            <v>3500</v>
          </cell>
          <cell r="J44">
            <v>3500</v>
          </cell>
        </row>
        <row r="45">
          <cell r="A45" t="str">
            <v xml:space="preserve"> 60-5408-22-62                          </v>
          </cell>
          <cell r="B45" t="str">
            <v xml:space="preserve"> ELECTRIC UTILITY SER </v>
          </cell>
          <cell r="E45">
            <v>510</v>
          </cell>
          <cell r="F45">
            <v>494.3</v>
          </cell>
          <cell r="G45">
            <v>700</v>
          </cell>
          <cell r="H45">
            <v>167.99</v>
          </cell>
          <cell r="I45">
            <v>600</v>
          </cell>
          <cell r="J45">
            <v>606</v>
          </cell>
        </row>
        <row r="46">
          <cell r="A46" t="str">
            <v xml:space="preserve"> 60-5409-22-62                          </v>
          </cell>
          <cell r="B46" t="str">
            <v xml:space="preserve"> CONTRACTUAL SERVICES </v>
          </cell>
          <cell r="E46">
            <v>77184</v>
          </cell>
          <cell r="F46">
            <v>90179.32</v>
          </cell>
          <cell r="G46">
            <v>0</v>
          </cell>
          <cell r="H46">
            <v>1336.74</v>
          </cell>
          <cell r="I46">
            <v>1337</v>
          </cell>
          <cell r="J46">
            <v>30000</v>
          </cell>
        </row>
        <row r="47">
          <cell r="A47" t="str">
            <v xml:space="preserve"> 60-5411-22-62                          </v>
          </cell>
          <cell r="B47" t="str">
            <v xml:space="preserve"> MACHINERY AND EQUIPM </v>
          </cell>
          <cell r="E47">
            <v>2500</v>
          </cell>
          <cell r="F47">
            <v>2500</v>
          </cell>
          <cell r="G47">
            <v>2500</v>
          </cell>
          <cell r="H47">
            <v>0</v>
          </cell>
          <cell r="I47">
            <v>2500</v>
          </cell>
          <cell r="J47">
            <v>2500</v>
          </cell>
        </row>
        <row r="48">
          <cell r="A48" t="str">
            <v xml:space="preserve"> 60-5455-22-62                          </v>
          </cell>
          <cell r="B48" t="str">
            <v xml:space="preserve"> UNIFORM PURCHASE/REN </v>
          </cell>
          <cell r="E48">
            <v>2900</v>
          </cell>
          <cell r="F48">
            <v>1992.96</v>
          </cell>
          <cell r="G48">
            <v>2900</v>
          </cell>
          <cell r="H48">
            <v>1921.08</v>
          </cell>
          <cell r="I48">
            <v>2900</v>
          </cell>
          <cell r="J48">
            <v>2900</v>
          </cell>
        </row>
        <row r="49">
          <cell r="A49" t="str">
            <v xml:space="preserve"> 60-5499-22-62                          </v>
          </cell>
          <cell r="B49" t="str">
            <v xml:space="preserve"> MISCELLANEOUS SERVIC </v>
          </cell>
          <cell r="E49">
            <v>0</v>
          </cell>
          <cell r="F49">
            <v>22.66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</row>
        <row r="51">
          <cell r="A51" t="str">
            <v xml:space="preserve"> 60-6504-22-62                          </v>
          </cell>
          <cell r="B51" t="str">
            <v xml:space="preserve"> MACHINERY &amp; EQUIPMEN </v>
          </cell>
          <cell r="E51">
            <v>0</v>
          </cell>
          <cell r="F51">
            <v>0</v>
          </cell>
          <cell r="G51">
            <v>47000</v>
          </cell>
          <cell r="H51">
            <v>46940.2</v>
          </cell>
          <cell r="I51">
            <v>46940</v>
          </cell>
          <cell r="J51">
            <v>0</v>
          </cell>
        </row>
        <row r="52">
          <cell r="A52" t="str">
            <v xml:space="preserve"> 60-6505-22-62                          </v>
          </cell>
          <cell r="B52" t="str">
            <v xml:space="preserve"> MOTOR VEHICLES       </v>
          </cell>
          <cell r="E52">
            <v>155000</v>
          </cell>
          <cell r="F52">
            <v>0</v>
          </cell>
          <cell r="G52">
            <v>52250</v>
          </cell>
          <cell r="H52">
            <v>49284.32</v>
          </cell>
          <cell r="I52">
            <v>52250</v>
          </cell>
          <cell r="J52">
            <v>0</v>
          </cell>
        </row>
        <row r="53">
          <cell r="A53" t="str">
            <v xml:space="preserve"> 60-6509-22-62                          </v>
          </cell>
          <cell r="B53" t="str">
            <v xml:space="preserve"> MAINS &amp; SERVICES     </v>
          </cell>
          <cell r="E53">
            <v>58000</v>
          </cell>
          <cell r="F53">
            <v>57966</v>
          </cell>
          <cell r="G53">
            <v>28000</v>
          </cell>
          <cell r="H53">
            <v>49593</v>
          </cell>
          <cell r="I53">
            <v>77593</v>
          </cell>
          <cell r="J53">
            <v>1250000</v>
          </cell>
        </row>
        <row r="56">
          <cell r="C56">
            <v>554001</v>
          </cell>
          <cell r="D56">
            <v>570442.05999999994</v>
          </cell>
          <cell r="E56">
            <v>820375</v>
          </cell>
          <cell r="F56">
            <v>651126.40999999992</v>
          </cell>
          <cell r="G56">
            <v>689695</v>
          </cell>
          <cell r="H56">
            <v>436946.03999999992</v>
          </cell>
          <cell r="I56">
            <v>754970</v>
          </cell>
          <cell r="J56">
            <v>1865250</v>
          </cell>
        </row>
      </sheetData>
      <sheetData sheetId="6">
        <row r="10">
          <cell r="A10" t="str">
            <v xml:space="preserve"> 60-5101-22-63                          </v>
          </cell>
          <cell r="B10" t="str">
            <v xml:space="preserve"> SALARIES             </v>
          </cell>
          <cell r="E10">
            <v>256957</v>
          </cell>
          <cell r="F10">
            <v>250699.49</v>
          </cell>
          <cell r="G10">
            <v>271681</v>
          </cell>
          <cell r="H10">
            <v>129588.07</v>
          </cell>
          <cell r="I10">
            <v>271832</v>
          </cell>
          <cell r="J10">
            <v>282787</v>
          </cell>
        </row>
        <row r="11">
          <cell r="A11" t="str">
            <v xml:space="preserve"> 60-5106-22-63                          </v>
          </cell>
          <cell r="B11" t="str">
            <v xml:space="preserve"> OVERTIME             </v>
          </cell>
          <cell r="E11">
            <v>20000</v>
          </cell>
          <cell r="F11">
            <v>9356.7000000000007</v>
          </cell>
          <cell r="G11">
            <v>20000</v>
          </cell>
          <cell r="H11">
            <v>3752.19</v>
          </cell>
          <cell r="I11">
            <v>20000</v>
          </cell>
          <cell r="J11">
            <v>20000</v>
          </cell>
        </row>
        <row r="12">
          <cell r="A12" t="str">
            <v xml:space="preserve"> 60-5107-22-63                          </v>
          </cell>
          <cell r="B12" t="str">
            <v xml:space="preserve"> HOLIDAY PAY          </v>
          </cell>
          <cell r="E12">
            <v>6000</v>
          </cell>
          <cell r="F12">
            <v>5695.62</v>
          </cell>
          <cell r="G12">
            <v>6000</v>
          </cell>
          <cell r="H12">
            <v>2697.98</v>
          </cell>
          <cell r="I12">
            <v>6000</v>
          </cell>
          <cell r="J12">
            <v>6000</v>
          </cell>
        </row>
        <row r="13">
          <cell r="A13" t="str">
            <v xml:space="preserve"> 60-5110-22-63                          </v>
          </cell>
          <cell r="B13" t="str">
            <v xml:space="preserve"> LONGEVITY            </v>
          </cell>
          <cell r="E13">
            <v>720</v>
          </cell>
          <cell r="F13">
            <v>720</v>
          </cell>
          <cell r="G13">
            <v>960</v>
          </cell>
          <cell r="H13">
            <v>840</v>
          </cell>
          <cell r="I13">
            <v>840</v>
          </cell>
          <cell r="J13">
            <v>1200</v>
          </cell>
        </row>
        <row r="14">
          <cell r="A14" t="str">
            <v xml:space="preserve"> 60-5111-22-63                          </v>
          </cell>
          <cell r="B14" t="str">
            <v xml:space="preserve"> RETIREMENT           </v>
          </cell>
          <cell r="E14">
            <v>36102</v>
          </cell>
          <cell r="F14">
            <v>33932.81</v>
          </cell>
          <cell r="G14">
            <v>39634</v>
          </cell>
          <cell r="H14">
            <v>18042.32</v>
          </cell>
          <cell r="I14">
            <v>39925</v>
          </cell>
          <cell r="J14">
            <v>42329</v>
          </cell>
        </row>
        <row r="15">
          <cell r="A15" t="str">
            <v xml:space="preserve"> 60-5112-22-63                          </v>
          </cell>
          <cell r="B15" t="str">
            <v xml:space="preserve"> FICA                 </v>
          </cell>
          <cell r="E15">
            <v>21363</v>
          </cell>
          <cell r="F15">
            <v>19550</v>
          </cell>
          <cell r="G15">
            <v>23145</v>
          </cell>
          <cell r="H15">
            <v>10103.93</v>
          </cell>
          <cell r="I15">
            <v>22636</v>
          </cell>
          <cell r="J15">
            <v>24201</v>
          </cell>
        </row>
        <row r="16">
          <cell r="A16" t="str">
            <v xml:space="preserve"> 60-5116-22-63                          </v>
          </cell>
          <cell r="B16" t="str">
            <v xml:space="preserve"> HEALTH/LIFE INSURANC </v>
          </cell>
          <cell r="E16">
            <v>46717</v>
          </cell>
          <cell r="F16">
            <v>44622.92</v>
          </cell>
          <cell r="G16">
            <v>46818</v>
          </cell>
          <cell r="H16">
            <v>23156.86</v>
          </cell>
          <cell r="I16">
            <v>47809</v>
          </cell>
          <cell r="J16">
            <v>53369</v>
          </cell>
        </row>
        <row r="17">
          <cell r="A17" t="str">
            <v xml:space="preserve"> 60-5118-22-63                          </v>
          </cell>
          <cell r="B17" t="str">
            <v xml:space="preserve"> WORKER COMPENSATION  </v>
          </cell>
          <cell r="E17">
            <v>6809</v>
          </cell>
          <cell r="F17">
            <v>6358.53</v>
          </cell>
          <cell r="G17">
            <v>6656</v>
          </cell>
          <cell r="H17">
            <v>3034.57</v>
          </cell>
          <cell r="I17">
            <v>6659</v>
          </cell>
          <cell r="J17">
            <v>5252</v>
          </cell>
        </row>
        <row r="18">
          <cell r="A18" t="str">
            <v xml:space="preserve"> 60-5119-22-63                          </v>
          </cell>
          <cell r="B18" t="str">
            <v xml:space="preserve"> OTHER PAYROLL EXPENS </v>
          </cell>
          <cell r="E18">
            <v>4010</v>
          </cell>
          <cell r="F18">
            <v>3999.37</v>
          </cell>
          <cell r="G18">
            <v>3910</v>
          </cell>
          <cell r="H18">
            <v>2217.1799999999998</v>
          </cell>
          <cell r="I18">
            <v>5451</v>
          </cell>
          <cell r="J18">
            <v>6370</v>
          </cell>
        </row>
        <row r="19">
          <cell r="A19" t="str">
            <v xml:space="preserve"> 60-5121-22-63                          </v>
          </cell>
          <cell r="B19" t="str">
            <v xml:space="preserve"> ACCRUED VACATION BEN </v>
          </cell>
          <cell r="E19">
            <v>0</v>
          </cell>
          <cell r="F19">
            <v>1513.55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</row>
        <row r="20">
          <cell r="A20" t="str">
            <v xml:space="preserve"> 60-5123-22-63                          </v>
          </cell>
          <cell r="B20" t="str">
            <v xml:space="preserve"> ACCRUED COMP-TIME BE </v>
          </cell>
          <cell r="E20">
            <v>0</v>
          </cell>
          <cell r="F20">
            <v>-868.38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</row>
        <row r="22">
          <cell r="A22" t="str">
            <v xml:space="preserve"> 60-5201-22-63                          </v>
          </cell>
          <cell r="B22" t="str">
            <v xml:space="preserve"> OFFICE SUPPLIES      </v>
          </cell>
          <cell r="E22">
            <v>1400</v>
          </cell>
          <cell r="F22">
            <v>637.53</v>
          </cell>
          <cell r="G22">
            <v>1400</v>
          </cell>
          <cell r="H22">
            <v>662.49</v>
          </cell>
          <cell r="I22">
            <v>1400</v>
          </cell>
          <cell r="J22">
            <v>1400</v>
          </cell>
        </row>
        <row r="23">
          <cell r="A23" t="str">
            <v xml:space="preserve"> 60-5202-22-63                          </v>
          </cell>
          <cell r="B23" t="str">
            <v xml:space="preserve"> POSTAGE              </v>
          </cell>
          <cell r="E23">
            <v>200</v>
          </cell>
          <cell r="F23">
            <v>205.7</v>
          </cell>
          <cell r="G23">
            <v>200</v>
          </cell>
          <cell r="H23">
            <v>37.42</v>
          </cell>
          <cell r="I23">
            <v>200</v>
          </cell>
          <cell r="J23">
            <v>200</v>
          </cell>
        </row>
        <row r="24">
          <cell r="A24" t="str">
            <v xml:space="preserve"> 60-5206-22-63                          </v>
          </cell>
          <cell r="B24" t="str">
            <v xml:space="preserve"> FUELS OILS LUBRICANT </v>
          </cell>
          <cell r="E24">
            <v>8000</v>
          </cell>
          <cell r="F24">
            <v>5195.1000000000004</v>
          </cell>
          <cell r="G24">
            <v>8000</v>
          </cell>
          <cell r="H24">
            <v>3495.43</v>
          </cell>
          <cell r="I24">
            <v>8000</v>
          </cell>
          <cell r="J24">
            <v>8000</v>
          </cell>
        </row>
        <row r="25">
          <cell r="A25" t="str">
            <v xml:space="preserve"> 60-5207-22-63                          </v>
          </cell>
          <cell r="B25" t="str">
            <v xml:space="preserve"> SMALL TOOLS AND INST </v>
          </cell>
          <cell r="E25">
            <v>1000</v>
          </cell>
          <cell r="F25">
            <v>637.24</v>
          </cell>
          <cell r="G25">
            <v>1000</v>
          </cell>
          <cell r="H25">
            <v>375.8</v>
          </cell>
          <cell r="I25">
            <v>1000</v>
          </cell>
          <cell r="J25">
            <v>1000</v>
          </cell>
        </row>
        <row r="26">
          <cell r="A26" t="str">
            <v xml:space="preserve"> 60-5208-22-63                          </v>
          </cell>
          <cell r="B26" t="str">
            <v xml:space="preserve"> CLEANING SUPPLIES    </v>
          </cell>
          <cell r="E26">
            <v>2600</v>
          </cell>
          <cell r="F26">
            <v>2260.11</v>
          </cell>
          <cell r="G26">
            <v>2600</v>
          </cell>
          <cell r="H26">
            <v>1200.77</v>
          </cell>
          <cell r="I26">
            <v>2600</v>
          </cell>
          <cell r="J26">
            <v>2600</v>
          </cell>
        </row>
        <row r="27">
          <cell r="A27" t="str">
            <v xml:space="preserve"> 60-5209-22-63                          </v>
          </cell>
          <cell r="B27" t="str">
            <v xml:space="preserve"> CHEMICAL &amp; MEDICAL S </v>
          </cell>
          <cell r="E27">
            <v>84367</v>
          </cell>
          <cell r="F27">
            <v>80565.5</v>
          </cell>
          <cell r="G27">
            <v>43000</v>
          </cell>
          <cell r="H27">
            <v>6929.94</v>
          </cell>
          <cell r="I27">
            <v>43000</v>
          </cell>
          <cell r="J27">
            <v>25000</v>
          </cell>
        </row>
        <row r="28">
          <cell r="A28" t="str">
            <v xml:space="preserve"> 60-5212-22-63                          </v>
          </cell>
          <cell r="B28" t="str">
            <v xml:space="preserve"> BOTANICAL &amp; AGRICULT </v>
          </cell>
          <cell r="E28">
            <v>900</v>
          </cell>
          <cell r="F28">
            <v>725.4</v>
          </cell>
          <cell r="G28">
            <v>900</v>
          </cell>
          <cell r="H28">
            <v>0</v>
          </cell>
          <cell r="I28">
            <v>900</v>
          </cell>
          <cell r="J28">
            <v>900</v>
          </cell>
        </row>
        <row r="29">
          <cell r="A29" t="str">
            <v xml:space="preserve"> 60-5221-22-63                          </v>
          </cell>
          <cell r="B29" t="str">
            <v xml:space="preserve"> SAFETY SUPPLIES      </v>
          </cell>
          <cell r="E29">
            <v>2200</v>
          </cell>
          <cell r="F29">
            <v>2531.7399999999998</v>
          </cell>
          <cell r="G29">
            <v>2200</v>
          </cell>
          <cell r="H29">
            <v>1313.22</v>
          </cell>
          <cell r="I29">
            <v>2200</v>
          </cell>
          <cell r="J29">
            <v>2200</v>
          </cell>
        </row>
        <row r="30">
          <cell r="A30" t="str">
            <v xml:space="preserve"> 60-5223-22-63                          </v>
          </cell>
          <cell r="B30" t="str">
            <v xml:space="preserve"> LABORATORY SUPPLIES  </v>
          </cell>
          <cell r="E30">
            <v>15948</v>
          </cell>
          <cell r="F30">
            <v>10525.15</v>
          </cell>
          <cell r="G30">
            <v>15948</v>
          </cell>
          <cell r="H30">
            <v>7534.19</v>
          </cell>
          <cell r="I30">
            <v>15948</v>
          </cell>
          <cell r="J30">
            <v>25000</v>
          </cell>
        </row>
        <row r="31">
          <cell r="A31" t="str">
            <v xml:space="preserve"> 60-5226-22-63                          </v>
          </cell>
          <cell r="B31" t="str">
            <v xml:space="preserve"> ELECTRICAL SUPPLIES  </v>
          </cell>
          <cell r="E31">
            <v>2800</v>
          </cell>
          <cell r="F31">
            <v>41.2</v>
          </cell>
          <cell r="G31">
            <v>2800</v>
          </cell>
          <cell r="H31">
            <v>0</v>
          </cell>
          <cell r="I31">
            <v>2800</v>
          </cell>
          <cell r="J31">
            <v>2800</v>
          </cell>
        </row>
        <row r="32">
          <cell r="A32" t="str">
            <v xml:space="preserve"> 60-5299-22-63                          </v>
          </cell>
          <cell r="B32" t="str">
            <v xml:space="preserve"> MISCELLANEOUS SUPPLI </v>
          </cell>
          <cell r="E32">
            <v>950</v>
          </cell>
          <cell r="F32">
            <v>819</v>
          </cell>
          <cell r="G32">
            <v>950</v>
          </cell>
          <cell r="H32">
            <v>410.36</v>
          </cell>
          <cell r="I32">
            <v>950</v>
          </cell>
          <cell r="J32">
            <v>950</v>
          </cell>
        </row>
        <row r="34">
          <cell r="A34" t="str">
            <v xml:space="preserve"> 60-5302-22-63                          </v>
          </cell>
          <cell r="B34" t="str">
            <v xml:space="preserve"> BUILDING MAINTENANCE </v>
          </cell>
          <cell r="E34">
            <v>8000</v>
          </cell>
          <cell r="F34">
            <v>7798.5</v>
          </cell>
          <cell r="G34">
            <v>8000</v>
          </cell>
          <cell r="H34">
            <v>2662.4</v>
          </cell>
          <cell r="I34">
            <v>11500</v>
          </cell>
          <cell r="J34">
            <v>11500</v>
          </cell>
        </row>
        <row r="35">
          <cell r="A35" t="str">
            <v xml:space="preserve"> 60-5304-22-63                          </v>
          </cell>
          <cell r="B35" t="str">
            <v xml:space="preserve"> MACHINERY &amp; EQUIPMEN </v>
          </cell>
          <cell r="E35">
            <v>16000</v>
          </cell>
          <cell r="F35">
            <v>12775.47</v>
          </cell>
          <cell r="G35">
            <v>16000</v>
          </cell>
          <cell r="H35">
            <v>7284.73</v>
          </cell>
          <cell r="I35">
            <v>16000</v>
          </cell>
          <cell r="J35">
            <v>16000</v>
          </cell>
        </row>
        <row r="36">
          <cell r="A36" t="str">
            <v xml:space="preserve"> 60-5305-22-63                          </v>
          </cell>
          <cell r="B36" t="str">
            <v xml:space="preserve"> VEHICLE MAINTENANCE  </v>
          </cell>
          <cell r="E36">
            <v>3800</v>
          </cell>
          <cell r="F36">
            <v>739.81</v>
          </cell>
          <cell r="G36">
            <v>3800</v>
          </cell>
          <cell r="H36">
            <v>164.48</v>
          </cell>
          <cell r="I36">
            <v>3800</v>
          </cell>
          <cell r="J36">
            <v>3800</v>
          </cell>
        </row>
        <row r="37">
          <cell r="A37" t="str">
            <v xml:space="preserve"> 60-5306-22-63                          </v>
          </cell>
          <cell r="B37" t="str">
            <v xml:space="preserve"> INSTRUMENT MAINTENAN </v>
          </cell>
          <cell r="E37">
            <v>13476</v>
          </cell>
          <cell r="F37">
            <v>12348</v>
          </cell>
          <cell r="G37">
            <v>13476</v>
          </cell>
          <cell r="H37">
            <v>0</v>
          </cell>
          <cell r="I37">
            <v>13476</v>
          </cell>
          <cell r="J37">
            <v>13476</v>
          </cell>
        </row>
        <row r="38">
          <cell r="A38" t="str">
            <v xml:space="preserve"> 60-5307-22-63                          </v>
          </cell>
          <cell r="B38" t="str">
            <v xml:space="preserve"> WATER/SEWER PLANT MA </v>
          </cell>
          <cell r="E38">
            <v>109000</v>
          </cell>
          <cell r="F38">
            <v>93360.29</v>
          </cell>
          <cell r="G38">
            <v>59000</v>
          </cell>
          <cell r="H38">
            <v>6022.3</v>
          </cell>
          <cell r="I38">
            <v>59000</v>
          </cell>
          <cell r="J38">
            <v>59000</v>
          </cell>
        </row>
        <row r="39">
          <cell r="A39" t="str">
            <v xml:space="preserve"> 60-5308-22-63                          </v>
          </cell>
          <cell r="B39" t="str">
            <v xml:space="preserve"> WATER/SEWER LINE MAI </v>
          </cell>
          <cell r="E39">
            <v>0</v>
          </cell>
          <cell r="F39">
            <v>0</v>
          </cell>
          <cell r="G39">
            <v>0</v>
          </cell>
          <cell r="H39">
            <v>1025</v>
          </cell>
          <cell r="I39">
            <v>0</v>
          </cell>
          <cell r="J39">
            <v>0</v>
          </cell>
        </row>
        <row r="40">
          <cell r="A40" t="str">
            <v xml:space="preserve"> 60-5310-22-63                          </v>
          </cell>
          <cell r="B40" t="str">
            <v xml:space="preserve"> STREETS,ROAD &amp; BRIDG </v>
          </cell>
          <cell r="E40">
            <v>0</v>
          </cell>
          <cell r="F40">
            <v>0</v>
          </cell>
          <cell r="G40">
            <v>2000</v>
          </cell>
          <cell r="H40">
            <v>0</v>
          </cell>
          <cell r="I40">
            <v>0</v>
          </cell>
          <cell r="J40">
            <v>0</v>
          </cell>
        </row>
        <row r="41">
          <cell r="A41" t="str">
            <v xml:space="preserve"> 60-5315-22-63                          </v>
          </cell>
          <cell r="B41" t="str">
            <v xml:space="preserve"> SIDEWALKS CURB &amp; GUT </v>
          </cell>
          <cell r="E41">
            <v>0</v>
          </cell>
          <cell r="F41">
            <v>0</v>
          </cell>
          <cell r="G41">
            <v>1500</v>
          </cell>
          <cell r="H41">
            <v>0</v>
          </cell>
          <cell r="I41">
            <v>0</v>
          </cell>
          <cell r="J41">
            <v>0</v>
          </cell>
        </row>
        <row r="43">
          <cell r="A43" t="str">
            <v xml:space="preserve"> 60-5401-22-63                          </v>
          </cell>
          <cell r="B43" t="str">
            <v xml:space="preserve"> COMMUNICATIONS       </v>
          </cell>
          <cell r="E43">
            <v>1800</v>
          </cell>
          <cell r="F43">
            <v>1942.96</v>
          </cell>
          <cell r="G43">
            <v>1800</v>
          </cell>
          <cell r="H43">
            <v>1025.21</v>
          </cell>
          <cell r="I43">
            <v>2100</v>
          </cell>
          <cell r="J43">
            <v>2100</v>
          </cell>
        </row>
        <row r="44">
          <cell r="A44" t="str">
            <v xml:space="preserve"> 60-5403-22-63                          </v>
          </cell>
          <cell r="B44" t="str">
            <v xml:space="preserve"> GENERAL INSURANCE    </v>
          </cell>
          <cell r="E44">
            <v>34125</v>
          </cell>
          <cell r="F44">
            <v>41293.339999999997</v>
          </cell>
          <cell r="G44">
            <v>34125</v>
          </cell>
          <cell r="H44">
            <v>7773.58</v>
          </cell>
          <cell r="I44">
            <v>34125</v>
          </cell>
          <cell r="J44">
            <v>36111</v>
          </cell>
        </row>
        <row r="45">
          <cell r="A45" t="str">
            <v xml:space="preserve"> 60-5404-22-63                          </v>
          </cell>
          <cell r="B45" t="str">
            <v xml:space="preserve"> PROFESSIONAL FEES    </v>
          </cell>
          <cell r="E45">
            <v>19500</v>
          </cell>
          <cell r="F45">
            <v>10722.57</v>
          </cell>
          <cell r="G45">
            <v>19500</v>
          </cell>
          <cell r="H45">
            <v>7306.86</v>
          </cell>
          <cell r="I45">
            <v>19500</v>
          </cell>
          <cell r="J45">
            <v>19500</v>
          </cell>
        </row>
        <row r="46">
          <cell r="A46" t="str">
            <v xml:space="preserve"> 60-5406-22-63                          </v>
          </cell>
          <cell r="B46" t="str">
            <v xml:space="preserve"> TRAINING             </v>
          </cell>
          <cell r="E46">
            <v>8500</v>
          </cell>
          <cell r="F46">
            <v>5244.22</v>
          </cell>
          <cell r="G46">
            <v>5000</v>
          </cell>
          <cell r="H46">
            <v>2290.15</v>
          </cell>
          <cell r="I46">
            <v>5000</v>
          </cell>
          <cell r="J46">
            <v>5000</v>
          </cell>
        </row>
        <row r="47">
          <cell r="A47" t="str">
            <v xml:space="preserve"> 60-5408-22-63                          </v>
          </cell>
          <cell r="B47" t="str">
            <v xml:space="preserve"> ELECTRIC UTILITY SER </v>
          </cell>
          <cell r="E47">
            <v>104060</v>
          </cell>
          <cell r="F47">
            <v>118402.53</v>
          </cell>
          <cell r="G47">
            <v>104060</v>
          </cell>
          <cell r="H47">
            <v>46620.71</v>
          </cell>
          <cell r="I47">
            <v>118000</v>
          </cell>
          <cell r="J47">
            <v>125000</v>
          </cell>
        </row>
        <row r="48">
          <cell r="A48" t="str">
            <v xml:space="preserve"> 60-5409-22-63                          </v>
          </cell>
          <cell r="B48" t="str">
            <v xml:space="preserve"> CONTRACTUAL SERVICES </v>
          </cell>
          <cell r="E48">
            <v>50500</v>
          </cell>
          <cell r="F48">
            <v>50771.6</v>
          </cell>
          <cell r="G48">
            <v>50500</v>
          </cell>
          <cell r="H48">
            <v>37664.800000000003</v>
          </cell>
          <cell r="I48">
            <v>50500</v>
          </cell>
          <cell r="J48">
            <v>51300</v>
          </cell>
        </row>
        <row r="49">
          <cell r="A49" t="str">
            <v xml:space="preserve"> 60-5411-22-63</v>
          </cell>
          <cell r="B49" t="str">
            <v>MACHINERY AND EQUIPMENT RENTAL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18000</v>
          </cell>
        </row>
        <row r="50">
          <cell r="A50" t="str">
            <v xml:space="preserve"> 60-5417-22-63                          </v>
          </cell>
          <cell r="B50" t="str">
            <v xml:space="preserve"> INSPECTION AND PERMI </v>
          </cell>
          <cell r="E50">
            <v>25940</v>
          </cell>
          <cell r="F50">
            <v>25940.28</v>
          </cell>
          <cell r="G50">
            <v>25941</v>
          </cell>
          <cell r="H50">
            <v>25940.28</v>
          </cell>
          <cell r="I50">
            <v>25941</v>
          </cell>
          <cell r="J50">
            <v>25941</v>
          </cell>
        </row>
        <row r="51">
          <cell r="A51" t="str">
            <v xml:space="preserve"> 60-5439-22-63                          </v>
          </cell>
          <cell r="B51" t="str">
            <v xml:space="preserve"> BIO-MONITORING---WWT </v>
          </cell>
          <cell r="E51">
            <v>5200</v>
          </cell>
          <cell r="F51">
            <v>5680</v>
          </cell>
          <cell r="G51">
            <v>5200</v>
          </cell>
          <cell r="H51">
            <v>1400</v>
          </cell>
          <cell r="I51">
            <v>5200</v>
          </cell>
          <cell r="J51">
            <v>5200</v>
          </cell>
        </row>
        <row r="52">
          <cell r="A52" t="str">
            <v xml:space="preserve"> 60-5441-22-63                          </v>
          </cell>
          <cell r="B52" t="str">
            <v xml:space="preserve"> SOLID WASTE UTILITY  </v>
          </cell>
          <cell r="E52">
            <v>18436</v>
          </cell>
          <cell r="F52">
            <v>9028.44</v>
          </cell>
          <cell r="G52">
            <v>17539</v>
          </cell>
          <cell r="H52">
            <v>16397.97</v>
          </cell>
          <cell r="I52">
            <v>37539</v>
          </cell>
          <cell r="J52">
            <v>60000</v>
          </cell>
        </row>
        <row r="53">
          <cell r="A53" t="str">
            <v xml:space="preserve"> 60-5442-22-63                          </v>
          </cell>
          <cell r="B53" t="str">
            <v xml:space="preserve"> WATER/SEWER UTILITY  </v>
          </cell>
          <cell r="E53">
            <v>13400</v>
          </cell>
          <cell r="F53">
            <v>13510.19</v>
          </cell>
          <cell r="G53">
            <v>14297</v>
          </cell>
          <cell r="H53">
            <v>8721.41</v>
          </cell>
          <cell r="I53">
            <v>14297</v>
          </cell>
          <cell r="J53">
            <v>14726</v>
          </cell>
        </row>
        <row r="54">
          <cell r="A54" t="str">
            <v xml:space="preserve"> 60-5446-22-63                          </v>
          </cell>
          <cell r="B54" t="str">
            <v xml:space="preserve"> STORM WATER UTILITY  </v>
          </cell>
          <cell r="E54">
            <v>46</v>
          </cell>
          <cell r="F54">
            <v>45.48</v>
          </cell>
          <cell r="G54">
            <v>46</v>
          </cell>
          <cell r="H54">
            <v>22.74</v>
          </cell>
          <cell r="I54">
            <v>46</v>
          </cell>
          <cell r="J54">
            <v>46</v>
          </cell>
        </row>
        <row r="55">
          <cell r="A55" t="str">
            <v xml:space="preserve"> 60-5455-22-63                          </v>
          </cell>
          <cell r="B55" t="str">
            <v xml:space="preserve"> UNIFORM PURCHASE/REN </v>
          </cell>
          <cell r="E55">
            <v>4000</v>
          </cell>
          <cell r="F55">
            <v>2277.15</v>
          </cell>
          <cell r="G55">
            <v>4000</v>
          </cell>
          <cell r="H55">
            <v>1030.77</v>
          </cell>
          <cell r="I55">
            <v>4000</v>
          </cell>
          <cell r="J55">
            <v>4000</v>
          </cell>
        </row>
        <row r="56">
          <cell r="A56" t="str">
            <v xml:space="preserve"> 60-5460-22-63                          </v>
          </cell>
          <cell r="B56" t="str">
            <v xml:space="preserve"> OFFICE EQUIPMENT REN </v>
          </cell>
          <cell r="E56">
            <v>1800</v>
          </cell>
          <cell r="F56">
            <v>1735.08</v>
          </cell>
          <cell r="G56">
            <v>1800</v>
          </cell>
          <cell r="H56">
            <v>713.87</v>
          </cell>
          <cell r="I56">
            <v>1800</v>
          </cell>
          <cell r="J56">
            <v>1800</v>
          </cell>
        </row>
        <row r="57">
          <cell r="A57" t="str">
            <v xml:space="preserve"> 60-5499-22-63                          </v>
          </cell>
          <cell r="B57" t="str">
            <v xml:space="preserve"> MISCELLANEOUS SERVIC </v>
          </cell>
          <cell r="E57">
            <v>5328</v>
          </cell>
          <cell r="F57">
            <v>5328</v>
          </cell>
          <cell r="G57">
            <v>5328</v>
          </cell>
          <cell r="H57">
            <v>0</v>
          </cell>
          <cell r="I57">
            <v>5328</v>
          </cell>
          <cell r="J57">
            <v>5328</v>
          </cell>
        </row>
        <row r="61">
          <cell r="A61" t="str">
            <v xml:space="preserve"> 60-6504-22-63                          </v>
          </cell>
          <cell r="B61" t="str">
            <v xml:space="preserve"> MACHINERY &amp; EQUIPMEN 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114240</v>
          </cell>
        </row>
        <row r="62">
          <cell r="A62" t="str">
            <v xml:space="preserve"> 60-6507-22-63                          </v>
          </cell>
          <cell r="B62" t="str">
            <v xml:space="preserve"> IMPROVEMENTS OTHER T </v>
          </cell>
          <cell r="E62">
            <v>0</v>
          </cell>
          <cell r="F62">
            <v>0</v>
          </cell>
          <cell r="G62">
            <v>40000</v>
          </cell>
          <cell r="H62">
            <v>0</v>
          </cell>
          <cell r="I62">
            <v>40000</v>
          </cell>
          <cell r="J62">
            <v>0</v>
          </cell>
        </row>
        <row r="67">
          <cell r="C67">
            <v>927766</v>
          </cell>
          <cell r="D67">
            <v>981910.33000000019</v>
          </cell>
          <cell r="E67">
            <v>961954</v>
          </cell>
          <cell r="F67">
            <v>898668.19000000006</v>
          </cell>
          <cell r="G67">
            <v>930714</v>
          </cell>
          <cell r="H67">
            <v>389459.98000000004</v>
          </cell>
          <cell r="I67">
            <v>967302</v>
          </cell>
          <cell r="J67">
            <v>1103626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60-20-50"/>
      <sheetName val="60-20-50 BOOK"/>
    </sheetNames>
    <sheetDataSet>
      <sheetData sheetId="0">
        <row r="10">
          <cell r="A10" t="str">
            <v xml:space="preserve"> 60-5101-20-50                          </v>
          </cell>
          <cell r="B10" t="str">
            <v xml:space="preserve"> SALARIES             </v>
          </cell>
          <cell r="E10">
            <v>100775</v>
          </cell>
          <cell r="F10">
            <v>97827.68</v>
          </cell>
          <cell r="G10">
            <v>104520</v>
          </cell>
          <cell r="H10">
            <v>49446.27</v>
          </cell>
          <cell r="I10">
            <v>105582</v>
          </cell>
          <cell r="J10">
            <v>111283</v>
          </cell>
        </row>
        <row r="11">
          <cell r="A11" t="str">
            <v xml:space="preserve"> 60-5106-20-50                          </v>
          </cell>
          <cell r="B11" t="str">
            <v xml:space="preserve"> OVERTIME             </v>
          </cell>
          <cell r="E11">
            <v>9000</v>
          </cell>
          <cell r="F11">
            <v>914.98</v>
          </cell>
          <cell r="G11">
            <v>6000</v>
          </cell>
          <cell r="H11">
            <v>6.4</v>
          </cell>
          <cell r="I11">
            <v>6000</v>
          </cell>
          <cell r="J11">
            <v>6000</v>
          </cell>
        </row>
        <row r="12">
          <cell r="A12" t="str">
            <v xml:space="preserve"> 60-5107-20-50                          </v>
          </cell>
          <cell r="B12" t="str">
            <v xml:space="preserve"> HOLIDAY PAY          </v>
          </cell>
          <cell r="E12">
            <v>100</v>
          </cell>
          <cell r="F12">
            <v>0</v>
          </cell>
          <cell r="G12">
            <v>100</v>
          </cell>
          <cell r="H12">
            <v>0</v>
          </cell>
          <cell r="I12">
            <v>100</v>
          </cell>
          <cell r="J12">
            <v>100</v>
          </cell>
        </row>
        <row r="13">
          <cell r="A13" t="str">
            <v xml:space="preserve"> 60-5110-20-50                          </v>
          </cell>
          <cell r="B13" t="str">
            <v xml:space="preserve"> LONGEVITY            </v>
          </cell>
          <cell r="E13">
            <v>480</v>
          </cell>
          <cell r="F13">
            <v>480</v>
          </cell>
          <cell r="G13">
            <v>660</v>
          </cell>
          <cell r="H13">
            <v>540</v>
          </cell>
          <cell r="I13">
            <v>540</v>
          </cell>
          <cell r="J13">
            <v>720</v>
          </cell>
        </row>
        <row r="14">
          <cell r="A14" t="str">
            <v xml:space="preserve"> 60-5111-20-50                          </v>
          </cell>
          <cell r="B14" t="str">
            <v xml:space="preserve"> RETIREMENT           </v>
          </cell>
          <cell r="E14">
            <v>13851</v>
          </cell>
          <cell r="F14">
            <v>12473.48</v>
          </cell>
          <cell r="G14">
            <v>14578</v>
          </cell>
          <cell r="H14">
            <v>6539.42</v>
          </cell>
          <cell r="I14">
            <v>14857</v>
          </cell>
          <cell r="J14">
            <v>15931</v>
          </cell>
        </row>
        <row r="15">
          <cell r="A15" t="str">
            <v xml:space="preserve"> 60-5112-20-50                          </v>
          </cell>
          <cell r="B15" t="str">
            <v xml:space="preserve"> FICA                 </v>
          </cell>
          <cell r="E15">
            <v>8146</v>
          </cell>
          <cell r="F15">
            <v>7082.09</v>
          </cell>
          <cell r="G15">
            <v>8513</v>
          </cell>
          <cell r="H15">
            <v>3635.16</v>
          </cell>
          <cell r="I15">
            <v>8395</v>
          </cell>
          <cell r="J15">
            <v>9108</v>
          </cell>
        </row>
        <row r="16">
          <cell r="A16" t="str">
            <v xml:space="preserve"> 60-5116-20-50                          </v>
          </cell>
          <cell r="B16" t="str">
            <v xml:space="preserve"> HEALTH/LIFE INSURANC </v>
          </cell>
          <cell r="E16">
            <v>24709</v>
          </cell>
          <cell r="F16">
            <v>23322.94</v>
          </cell>
          <cell r="G16">
            <v>23409</v>
          </cell>
          <cell r="H16">
            <v>14747.34</v>
          </cell>
          <cell r="I16">
            <v>27073</v>
          </cell>
          <cell r="J16">
            <v>26684</v>
          </cell>
        </row>
        <row r="17">
          <cell r="A17" t="str">
            <v xml:space="preserve"> 60-5118-20-50                          </v>
          </cell>
          <cell r="B17" t="str">
            <v xml:space="preserve"> WORKER COMPENSATION  </v>
          </cell>
          <cell r="E17">
            <v>419</v>
          </cell>
          <cell r="F17">
            <v>217.83</v>
          </cell>
          <cell r="G17">
            <v>345</v>
          </cell>
          <cell r="H17">
            <v>100.9</v>
          </cell>
          <cell r="I17">
            <v>348</v>
          </cell>
          <cell r="J17">
            <v>271</v>
          </cell>
        </row>
        <row r="18">
          <cell r="A18" t="str">
            <v xml:space="preserve"> 60-5119-20-50                          </v>
          </cell>
          <cell r="B18" t="str">
            <v xml:space="preserve"> OTHER PAYROLL EXPENS </v>
          </cell>
          <cell r="E18">
            <v>0</v>
          </cell>
          <cell r="F18">
            <v>200.48</v>
          </cell>
          <cell r="G18">
            <v>0</v>
          </cell>
          <cell r="H18">
            <v>464.08</v>
          </cell>
          <cell r="I18">
            <v>963</v>
          </cell>
          <cell r="J18">
            <v>960</v>
          </cell>
        </row>
        <row r="19">
          <cell r="A19" t="str">
            <v xml:space="preserve"> 60-5121-20-50                          </v>
          </cell>
          <cell r="B19" t="str">
            <v xml:space="preserve"> ACCRUED VACATION BEN </v>
          </cell>
          <cell r="E19">
            <v>0</v>
          </cell>
          <cell r="F19">
            <v>573.33000000000004</v>
          </cell>
          <cell r="G19">
            <v>0</v>
          </cell>
          <cell r="H19">
            <v>0</v>
          </cell>
          <cell r="I19"/>
          <cell r="J19"/>
        </row>
        <row r="20">
          <cell r="A20" t="str">
            <v xml:space="preserve"> 60-5123-20-50                          </v>
          </cell>
          <cell r="B20" t="str">
            <v xml:space="preserve"> ACCRUED COMP-TIME BE </v>
          </cell>
          <cell r="E20">
            <v>0</v>
          </cell>
          <cell r="F20">
            <v>-341.05</v>
          </cell>
          <cell r="G20">
            <v>0</v>
          </cell>
          <cell r="H20">
            <v>0</v>
          </cell>
          <cell r="I20"/>
          <cell r="J20"/>
        </row>
        <row r="21">
          <cell r="A21"/>
          <cell r="B21"/>
        </row>
        <row r="24">
          <cell r="A24" t="str">
            <v xml:space="preserve"> 60-5201-20-50                          </v>
          </cell>
          <cell r="B24" t="str">
            <v xml:space="preserve"> OFFICE SUPPLIES      </v>
          </cell>
          <cell r="E24">
            <v>3000</v>
          </cell>
          <cell r="F24">
            <v>3694.9</v>
          </cell>
          <cell r="G24">
            <v>3000</v>
          </cell>
          <cell r="H24">
            <v>1938.91</v>
          </cell>
          <cell r="I24">
            <v>3000</v>
          </cell>
          <cell r="J24">
            <v>3000</v>
          </cell>
        </row>
        <row r="25">
          <cell r="A25" t="str">
            <v xml:space="preserve"> 60-5202-20-50                          </v>
          </cell>
          <cell r="B25" t="str">
            <v xml:space="preserve"> POSTAGE              </v>
          </cell>
          <cell r="E25">
            <v>37500</v>
          </cell>
          <cell r="F25">
            <v>37091.620000000003</v>
          </cell>
          <cell r="G25">
            <v>37500</v>
          </cell>
          <cell r="H25">
            <v>19871.650000000001</v>
          </cell>
          <cell r="I25">
            <v>37500</v>
          </cell>
          <cell r="J25">
            <v>37875</v>
          </cell>
        </row>
        <row r="26">
          <cell r="A26" t="str">
            <v xml:space="preserve"> 60-5204-20-50                          </v>
          </cell>
          <cell r="B26" t="str">
            <v xml:space="preserve"> BIND PRTING &amp; REPROD </v>
          </cell>
          <cell r="E26">
            <v>1500</v>
          </cell>
          <cell r="F26">
            <v>523.97</v>
          </cell>
          <cell r="G26">
            <v>1500</v>
          </cell>
          <cell r="H26">
            <v>0</v>
          </cell>
          <cell r="I26">
            <v>1500</v>
          </cell>
          <cell r="J26">
            <v>1500</v>
          </cell>
        </row>
        <row r="27">
          <cell r="A27" t="str">
            <v xml:space="preserve"> 60-5299-20-50                          </v>
          </cell>
          <cell r="B27" t="str">
            <v xml:space="preserve"> MISCELLANEOUS SUPPLI </v>
          </cell>
          <cell r="E27">
            <v>500</v>
          </cell>
          <cell r="F27">
            <v>196.42</v>
          </cell>
          <cell r="G27">
            <v>500</v>
          </cell>
          <cell r="H27">
            <v>86.66</v>
          </cell>
          <cell r="I27">
            <v>500</v>
          </cell>
          <cell r="J27">
            <v>500</v>
          </cell>
        </row>
        <row r="28">
          <cell r="A28"/>
          <cell r="B28"/>
          <cell r="E28"/>
          <cell r="F28"/>
          <cell r="G28"/>
          <cell r="H28"/>
          <cell r="I28"/>
          <cell r="J28"/>
        </row>
        <row r="32">
          <cell r="A32" t="str">
            <v xml:space="preserve"> 60-5304-20-50                          </v>
          </cell>
          <cell r="B32" t="str">
            <v xml:space="preserve"> MACHINERY &amp; EQUIPMEN </v>
          </cell>
          <cell r="E32">
            <v>750</v>
          </cell>
          <cell r="F32">
            <v>186</v>
          </cell>
          <cell r="G32">
            <v>750</v>
          </cell>
          <cell r="H32">
            <v>0</v>
          </cell>
          <cell r="I32">
            <v>750</v>
          </cell>
          <cell r="J32">
            <v>750</v>
          </cell>
        </row>
        <row r="33">
          <cell r="A33" t="str">
            <v xml:space="preserve"> 60-5305-20-50                          </v>
          </cell>
          <cell r="B33" t="str">
            <v xml:space="preserve"> VEHICLE MAINTENANCE  </v>
          </cell>
          <cell r="E33">
            <v>2000</v>
          </cell>
          <cell r="F33">
            <v>0</v>
          </cell>
          <cell r="G33">
            <v>2000</v>
          </cell>
          <cell r="H33">
            <v>0</v>
          </cell>
          <cell r="I33">
            <v>0</v>
          </cell>
          <cell r="J33">
            <v>0</v>
          </cell>
        </row>
        <row r="34">
          <cell r="A34" t="str">
            <v xml:space="preserve"> 60-5309-20-50                          </v>
          </cell>
          <cell r="B34" t="str">
            <v xml:space="preserve"> OFFICE EQUIPMENT MAI </v>
          </cell>
          <cell r="E34">
            <v>0</v>
          </cell>
          <cell r="F34">
            <v>1826.93</v>
          </cell>
          <cell r="G34">
            <v>0</v>
          </cell>
          <cell r="H34">
            <v>391.26</v>
          </cell>
          <cell r="I34">
            <v>2000</v>
          </cell>
          <cell r="J34">
            <v>2000</v>
          </cell>
        </row>
        <row r="35">
          <cell r="A35" t="str">
            <v xml:space="preserve"> 60-5319-20-50</v>
          </cell>
          <cell r="B35" t="str">
            <v xml:space="preserve"> SOFTWARE MAINTENANCE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75498</v>
          </cell>
        </row>
        <row r="37">
          <cell r="A37" t="str">
            <v xml:space="preserve"> 60-5401-20-50                          </v>
          </cell>
          <cell r="B37" t="str">
            <v xml:space="preserve"> COMMUNICATIONS       </v>
          </cell>
          <cell r="E37">
            <v>2000</v>
          </cell>
          <cell r="F37">
            <v>0</v>
          </cell>
          <cell r="G37">
            <v>2000</v>
          </cell>
          <cell r="H37">
            <v>0</v>
          </cell>
          <cell r="I37">
            <v>0</v>
          </cell>
          <cell r="J37">
            <v>0</v>
          </cell>
        </row>
        <row r="38">
          <cell r="A38" t="str">
            <v xml:space="preserve"> 60-5403-20-50                          </v>
          </cell>
          <cell r="B38" t="str">
            <v xml:space="preserve"> GENERAL INSURANCE    </v>
          </cell>
          <cell r="E38">
            <v>695</v>
          </cell>
          <cell r="F38">
            <v>83.79</v>
          </cell>
          <cell r="G38">
            <v>695</v>
          </cell>
          <cell r="H38">
            <v>70.52</v>
          </cell>
          <cell r="I38">
            <v>695</v>
          </cell>
          <cell r="J38">
            <v>736</v>
          </cell>
        </row>
        <row r="39">
          <cell r="A39" t="str">
            <v xml:space="preserve"> 60-5404-20-50                          </v>
          </cell>
          <cell r="B39" t="str">
            <v xml:space="preserve"> PROFESSIONAL FEES    </v>
          </cell>
          <cell r="E39">
            <v>40000</v>
          </cell>
          <cell r="F39">
            <v>25090.67</v>
          </cell>
          <cell r="G39">
            <v>40000</v>
          </cell>
          <cell r="H39">
            <v>10700.99</v>
          </cell>
          <cell r="I39">
            <v>36267</v>
          </cell>
          <cell r="J39">
            <v>42448</v>
          </cell>
        </row>
        <row r="40">
          <cell r="A40" t="str">
            <v xml:space="preserve"> 60-5406-20-50                          </v>
          </cell>
          <cell r="B40" t="str">
            <v xml:space="preserve"> TRAINING             </v>
          </cell>
          <cell r="E40">
            <v>1800</v>
          </cell>
          <cell r="F40">
            <v>307.92</v>
          </cell>
          <cell r="G40">
            <v>1800</v>
          </cell>
          <cell r="H40">
            <v>100.07</v>
          </cell>
          <cell r="I40">
            <v>1800</v>
          </cell>
          <cell r="J40">
            <v>1800</v>
          </cell>
        </row>
        <row r="41">
          <cell r="A41" t="str">
            <v xml:space="preserve"> 60-5409-20-50                          </v>
          </cell>
          <cell r="B41" t="str">
            <v xml:space="preserve"> CONTRACTUAL SERVICES </v>
          </cell>
          <cell r="E41">
            <v>44000</v>
          </cell>
          <cell r="F41">
            <v>44139.45</v>
          </cell>
          <cell r="G41">
            <v>44000</v>
          </cell>
          <cell r="H41">
            <v>27505.89</v>
          </cell>
          <cell r="I41">
            <v>44000</v>
          </cell>
          <cell r="J41">
            <v>45000</v>
          </cell>
        </row>
        <row r="42">
          <cell r="A42" t="str">
            <v xml:space="preserve"> 60-5460-20-50                          </v>
          </cell>
          <cell r="B42" t="str">
            <v xml:space="preserve"> MAIN FRAME SOFTWARE  </v>
          </cell>
          <cell r="E42">
            <v>7500</v>
          </cell>
          <cell r="F42">
            <v>5785</v>
          </cell>
          <cell r="G42">
            <v>7500</v>
          </cell>
          <cell r="H42">
            <v>5785</v>
          </cell>
          <cell r="I42">
            <v>7500</v>
          </cell>
          <cell r="J42">
            <v>7500</v>
          </cell>
        </row>
        <row r="43">
          <cell r="A43" t="str">
            <v xml:space="preserve"> 60-5462-20-50                          </v>
          </cell>
          <cell r="B43" t="str">
            <v xml:space="preserve"> CUSTOMER DEPOSIT INT </v>
          </cell>
          <cell r="E43">
            <v>4300</v>
          </cell>
          <cell r="F43">
            <v>0</v>
          </cell>
          <cell r="G43">
            <v>4300</v>
          </cell>
          <cell r="H43">
            <v>0</v>
          </cell>
          <cell r="I43">
            <v>4300</v>
          </cell>
          <cell r="J43">
            <v>4300</v>
          </cell>
        </row>
        <row r="44">
          <cell r="A44" t="str">
            <v xml:space="preserve"> 60-5499-20-50                          </v>
          </cell>
          <cell r="B44" t="str">
            <v xml:space="preserve"> MISCELLANEOUS SERVIC </v>
          </cell>
          <cell r="E44">
            <v>750</v>
          </cell>
          <cell r="F44">
            <v>90.98</v>
          </cell>
          <cell r="G44">
            <v>750</v>
          </cell>
          <cell r="H44">
            <v>399.25</v>
          </cell>
          <cell r="I44">
            <v>750</v>
          </cell>
          <cell r="J44">
            <v>750</v>
          </cell>
        </row>
        <row r="45">
          <cell r="A45"/>
          <cell r="B45"/>
          <cell r="E45"/>
          <cell r="F45"/>
          <cell r="G45"/>
          <cell r="H45"/>
          <cell r="I45"/>
          <cell r="J45"/>
        </row>
        <row r="47">
          <cell r="A47" t="str">
            <v xml:space="preserve"> 60-5508-20-50                          </v>
          </cell>
          <cell r="B47" t="str">
            <v xml:space="preserve"> OFFICE MACHINERY &amp; E 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</row>
        <row r="49">
          <cell r="A49" t="str">
            <v xml:space="preserve"> 60-6506-20-50                          </v>
          </cell>
          <cell r="B49" t="str">
            <v xml:space="preserve"> SOFTWARE</v>
          </cell>
          <cell r="E49">
            <v>0</v>
          </cell>
          <cell r="F49">
            <v>0</v>
          </cell>
          <cell r="G49">
            <v>125000</v>
          </cell>
          <cell r="H49">
            <v>28165.5</v>
          </cell>
          <cell r="I49">
            <v>125000</v>
          </cell>
          <cell r="J49">
            <v>0</v>
          </cell>
        </row>
        <row r="52">
          <cell r="C52">
            <v>286855</v>
          </cell>
          <cell r="D52">
            <v>273831.27000000008</v>
          </cell>
          <cell r="E52">
            <v>303775</v>
          </cell>
          <cell r="F52">
            <v>261769.40999999995</v>
          </cell>
          <cell r="G52">
            <v>429420</v>
          </cell>
          <cell r="H52">
            <v>170495.27000000002</v>
          </cell>
          <cell r="I52">
            <v>429420</v>
          </cell>
          <cell r="J52">
            <v>394714</v>
          </cell>
        </row>
      </sheetData>
      <sheetData sheetId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"/>
    </sheetNames>
    <sheetDataSet>
      <sheetData sheetId="0">
        <row r="43">
          <cell r="C43">
            <v>4005900</v>
          </cell>
          <cell r="D43">
            <v>3788153.33</v>
          </cell>
          <cell r="E43">
            <v>4145168</v>
          </cell>
          <cell r="F43">
            <v>4610889.63</v>
          </cell>
          <cell r="G43">
            <v>4591255</v>
          </cell>
          <cell r="H43">
            <v>2987916.91</v>
          </cell>
          <cell r="I43">
            <v>4591255</v>
          </cell>
          <cell r="J43">
            <v>5552351</v>
          </cell>
        </row>
      </sheetData>
      <sheetData sheetId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venues"/>
      <sheetName val="Revenues Graph"/>
    </sheetNames>
    <sheetDataSet>
      <sheetData sheetId="0">
        <row r="33">
          <cell r="C33">
            <v>4736832</v>
          </cell>
          <cell r="D33">
            <v>5341515.1400000025</v>
          </cell>
          <cell r="E33">
            <v>5456830</v>
          </cell>
          <cell r="F33">
            <v>5938403.7599999988</v>
          </cell>
          <cell r="G33">
            <v>5675736</v>
          </cell>
          <cell r="H33">
            <v>3183125.6799999997</v>
          </cell>
          <cell r="I33">
            <v>6365668</v>
          </cell>
          <cell r="J33">
            <v>5990206</v>
          </cell>
        </row>
      </sheetData>
      <sheetData sheetId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68-23-33"/>
      <sheetName val="68-23-34"/>
      <sheetName val="68-23-37"/>
      <sheetName val="68-23-38"/>
      <sheetName val="68-23-33 Book"/>
      <sheetName val="68-23-34 Book"/>
      <sheetName val="68-23-37 Book"/>
      <sheetName val="68-23-38 Book"/>
    </sheetNames>
    <sheetDataSet>
      <sheetData sheetId="0">
        <row r="10">
          <cell r="A10" t="str">
            <v xml:space="preserve"> 68-5101-23-33                          </v>
          </cell>
          <cell r="B10" t="str">
            <v xml:space="preserve"> SALARIES             </v>
          </cell>
          <cell r="C10">
            <v>304861</v>
          </cell>
          <cell r="D10">
            <v>300770.18</v>
          </cell>
          <cell r="E10">
            <v>339350</v>
          </cell>
          <cell r="F10">
            <v>335742.38</v>
          </cell>
          <cell r="G10">
            <v>363232</v>
          </cell>
          <cell r="H10">
            <v>176313.72</v>
          </cell>
          <cell r="I10">
            <v>372853</v>
          </cell>
          <cell r="J10">
            <v>390222</v>
          </cell>
        </row>
        <row r="11">
          <cell r="A11" t="str">
            <v xml:space="preserve"> 68-5106-23-33                          </v>
          </cell>
          <cell r="B11" t="str">
            <v xml:space="preserve"> OVERTIME             </v>
          </cell>
          <cell r="C11">
            <v>8000</v>
          </cell>
          <cell r="D11">
            <v>8212.85</v>
          </cell>
          <cell r="E11">
            <v>15872</v>
          </cell>
          <cell r="F11">
            <v>18633.12</v>
          </cell>
          <cell r="G11">
            <v>15000</v>
          </cell>
          <cell r="H11">
            <v>11357.64</v>
          </cell>
          <cell r="I11">
            <v>14156</v>
          </cell>
          <cell r="J11">
            <v>8000</v>
          </cell>
        </row>
        <row r="12">
          <cell r="A12" t="str">
            <v xml:space="preserve"> 68-5107-23-33                          </v>
          </cell>
          <cell r="B12" t="str">
            <v xml:space="preserve"> HOLIDAY PAY          </v>
          </cell>
          <cell r="C12">
            <v>1500</v>
          </cell>
          <cell r="D12">
            <v>774.36</v>
          </cell>
          <cell r="E12">
            <v>1500</v>
          </cell>
          <cell r="F12">
            <v>1163.1099999999999</v>
          </cell>
          <cell r="G12">
            <v>1500</v>
          </cell>
          <cell r="H12">
            <v>1495.84</v>
          </cell>
          <cell r="I12">
            <v>2058</v>
          </cell>
          <cell r="J12">
            <v>1500</v>
          </cell>
        </row>
        <row r="13">
          <cell r="A13" t="str">
            <v xml:space="preserve"> 68-5110-23-33                          </v>
          </cell>
          <cell r="B13" t="str">
            <v xml:space="preserve"> LONGEVITY            </v>
          </cell>
          <cell r="C13">
            <v>3900</v>
          </cell>
          <cell r="D13">
            <v>3900</v>
          </cell>
          <cell r="E13">
            <v>3480</v>
          </cell>
          <cell r="F13">
            <v>3480</v>
          </cell>
          <cell r="G13">
            <v>3120</v>
          </cell>
          <cell r="H13">
            <v>3120</v>
          </cell>
          <cell r="I13">
            <v>3120</v>
          </cell>
          <cell r="J13">
            <v>3480</v>
          </cell>
        </row>
        <row r="14">
          <cell r="A14" t="str">
            <v xml:space="preserve"> 68-5111-23-33                          </v>
          </cell>
          <cell r="B14" t="str">
            <v xml:space="preserve"> RETIREMENT           </v>
          </cell>
          <cell r="C14">
            <v>39642</v>
          </cell>
          <cell r="D14">
            <v>39076.58</v>
          </cell>
          <cell r="E14">
            <v>45391</v>
          </cell>
          <cell r="F14">
            <v>45241.25</v>
          </cell>
          <cell r="G14">
            <v>50319</v>
          </cell>
          <cell r="H14">
            <v>25014.27</v>
          </cell>
          <cell r="I14">
            <v>51608</v>
          </cell>
          <cell r="J14">
            <v>54117</v>
          </cell>
        </row>
        <row r="15">
          <cell r="A15" t="str">
            <v xml:space="preserve"> 68-5112-23-33                          </v>
          </cell>
          <cell r="C15">
            <v>23619</v>
          </cell>
          <cell r="D15">
            <v>22539.11</v>
          </cell>
          <cell r="E15">
            <v>26798</v>
          </cell>
          <cell r="F15">
            <v>26114.3</v>
          </cell>
          <cell r="G15">
            <v>29385</v>
          </cell>
          <cell r="H15">
            <v>13899.25</v>
          </cell>
          <cell r="I15">
            <v>29093</v>
          </cell>
          <cell r="J15">
            <v>30941</v>
          </cell>
        </row>
        <row r="16">
          <cell r="A16" t="str">
            <v xml:space="preserve"> 68-5116-23-33                          </v>
          </cell>
          <cell r="B16" t="str">
            <v xml:space="preserve"> HEALTH/LIFE INSURANC </v>
          </cell>
          <cell r="C16">
            <v>35985</v>
          </cell>
          <cell r="D16">
            <v>33888.230000000003</v>
          </cell>
          <cell r="E16">
            <v>48749</v>
          </cell>
          <cell r="F16">
            <v>50072.86</v>
          </cell>
          <cell r="G16">
            <v>46844</v>
          </cell>
          <cell r="H16">
            <v>26336.799999999999</v>
          </cell>
          <cell r="I16">
            <v>50990</v>
          </cell>
          <cell r="J16">
            <v>53392</v>
          </cell>
        </row>
        <row r="17">
          <cell r="A17" t="str">
            <v xml:space="preserve"> 68-5118-23-33                          </v>
          </cell>
          <cell r="B17" t="str">
            <v xml:space="preserve"> WORKER COMPENSATION  </v>
          </cell>
          <cell r="C17">
            <v>8644</v>
          </cell>
          <cell r="D17">
            <v>7225.05</v>
          </cell>
          <cell r="E17">
            <v>13528</v>
          </cell>
          <cell r="F17">
            <v>13285.74</v>
          </cell>
          <cell r="G17">
            <v>13434</v>
          </cell>
          <cell r="H17">
            <v>6582.1</v>
          </cell>
          <cell r="I17">
            <v>13544</v>
          </cell>
          <cell r="J17">
            <v>10669</v>
          </cell>
        </row>
        <row r="18">
          <cell r="A18" t="str">
            <v xml:space="preserve"> 68-5119-23-33                          </v>
          </cell>
          <cell r="B18" t="str">
            <v xml:space="preserve"> OTHER PAYROLL EXPENS </v>
          </cell>
          <cell r="C18">
            <v>2467</v>
          </cell>
          <cell r="D18">
            <v>2496.16</v>
          </cell>
          <cell r="E18">
            <v>1505</v>
          </cell>
          <cell r="F18">
            <v>1501.79</v>
          </cell>
          <cell r="G18">
            <v>1260</v>
          </cell>
          <cell r="H18">
            <v>609.14</v>
          </cell>
          <cell r="I18">
            <v>1263</v>
          </cell>
          <cell r="J18">
            <v>1260</v>
          </cell>
        </row>
        <row r="19">
          <cell r="A19" t="str">
            <v xml:space="preserve"> 68-5121-23-33                          </v>
          </cell>
          <cell r="B19" t="str">
            <v xml:space="preserve"> ACCRUED VACATION BEN </v>
          </cell>
          <cell r="C19">
            <v>0</v>
          </cell>
          <cell r="D19">
            <v>492</v>
          </cell>
          <cell r="E19">
            <v>0</v>
          </cell>
          <cell r="F19">
            <v>4746.42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</row>
        <row r="20">
          <cell r="A20" t="str">
            <v xml:space="preserve"> 68-5123-23-33                          </v>
          </cell>
          <cell r="B20" t="str">
            <v xml:space="preserve"> ACCRUED COMP-TIME BE </v>
          </cell>
          <cell r="E20">
            <v>0</v>
          </cell>
          <cell r="F20">
            <v>2814.08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</row>
        <row r="24">
          <cell r="A24" t="str">
            <v xml:space="preserve"> 68-5201-23-33                          </v>
          </cell>
          <cell r="B24" t="str">
            <v xml:space="preserve"> OFFICE SUPPLIES      </v>
          </cell>
          <cell r="C24">
            <v>3000</v>
          </cell>
          <cell r="D24">
            <v>3159.02</v>
          </cell>
          <cell r="E24">
            <v>3000</v>
          </cell>
          <cell r="F24">
            <v>2046.75</v>
          </cell>
          <cell r="G24">
            <v>3000</v>
          </cell>
          <cell r="H24">
            <v>1082.51</v>
          </cell>
          <cell r="I24">
            <v>3000</v>
          </cell>
          <cell r="J24">
            <v>3000</v>
          </cell>
        </row>
        <row r="25">
          <cell r="A25" t="str">
            <v xml:space="preserve"> 68-5202-23-33                          </v>
          </cell>
          <cell r="B25" t="str">
            <v xml:space="preserve"> POSTAGE              </v>
          </cell>
          <cell r="C25">
            <v>500</v>
          </cell>
          <cell r="D25">
            <v>648.70000000000005</v>
          </cell>
          <cell r="E25">
            <v>500</v>
          </cell>
          <cell r="F25">
            <v>694.1</v>
          </cell>
          <cell r="G25">
            <v>500</v>
          </cell>
          <cell r="H25">
            <v>414.18</v>
          </cell>
          <cell r="I25">
            <v>500</v>
          </cell>
          <cell r="J25">
            <v>500</v>
          </cell>
        </row>
        <row r="26">
          <cell r="A26" t="str">
            <v xml:space="preserve"> 68-5204-23-33                          </v>
          </cell>
          <cell r="B26" t="str">
            <v xml:space="preserve"> BIND PRTING &amp; REPROD </v>
          </cell>
          <cell r="C26">
            <v>2000</v>
          </cell>
          <cell r="D26">
            <v>2581.44</v>
          </cell>
          <cell r="E26">
            <v>2000</v>
          </cell>
          <cell r="F26">
            <v>3784.31</v>
          </cell>
          <cell r="G26">
            <v>2000</v>
          </cell>
          <cell r="H26">
            <v>6732.66</v>
          </cell>
          <cell r="I26">
            <v>9000</v>
          </cell>
          <cell r="J26">
            <v>2000</v>
          </cell>
        </row>
        <row r="27">
          <cell r="A27" t="str">
            <v xml:space="preserve"> 68-5206-23-33                          </v>
          </cell>
          <cell r="B27" t="str">
            <v xml:space="preserve"> FUELS OILS LUBRICANT </v>
          </cell>
          <cell r="C27">
            <v>54000</v>
          </cell>
          <cell r="D27">
            <v>68084.009999999995</v>
          </cell>
          <cell r="E27">
            <v>80000</v>
          </cell>
          <cell r="F27">
            <v>77385.36</v>
          </cell>
          <cell r="G27">
            <v>82000</v>
          </cell>
          <cell r="H27">
            <v>30680.579999999998</v>
          </cell>
          <cell r="I27">
            <v>85000</v>
          </cell>
          <cell r="J27">
            <v>90000</v>
          </cell>
        </row>
        <row r="28">
          <cell r="A28" t="str">
            <v xml:space="preserve"> 68-5299-23-33                          </v>
          </cell>
          <cell r="B28" t="str">
            <v xml:space="preserve"> MISCELLANEOUS SUPPLI </v>
          </cell>
          <cell r="E28">
            <v>4500</v>
          </cell>
          <cell r="F28">
            <v>4520.05</v>
          </cell>
          <cell r="G28">
            <v>3500</v>
          </cell>
          <cell r="H28">
            <v>3424.47</v>
          </cell>
          <cell r="I28">
            <v>5000</v>
          </cell>
          <cell r="J28">
            <v>3500</v>
          </cell>
        </row>
        <row r="31">
          <cell r="A31" t="str">
            <v xml:space="preserve"> 68-5302-23-33                          </v>
          </cell>
          <cell r="B31" t="str">
            <v xml:space="preserve"> BUILDING MAINTENANCE </v>
          </cell>
          <cell r="C31">
            <v>9100</v>
          </cell>
          <cell r="D31">
            <v>9911.76</v>
          </cell>
          <cell r="E31">
            <v>12000</v>
          </cell>
          <cell r="F31">
            <v>11553.79</v>
          </cell>
          <cell r="G31">
            <v>10000</v>
          </cell>
          <cell r="H31">
            <v>7359.34</v>
          </cell>
          <cell r="I31">
            <v>16000</v>
          </cell>
          <cell r="J31">
            <v>28000</v>
          </cell>
        </row>
        <row r="32">
          <cell r="A32" t="str">
            <v xml:space="preserve"> 68-5303-23-33                          </v>
          </cell>
          <cell r="B32" t="str">
            <v xml:space="preserve"> GROUNDS MAINTENANCE  </v>
          </cell>
          <cell r="C32">
            <v>0</v>
          </cell>
          <cell r="D32">
            <v>0</v>
          </cell>
          <cell r="E32">
            <v>150</v>
          </cell>
          <cell r="F32">
            <v>795.04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</row>
        <row r="33">
          <cell r="A33" t="str">
            <v xml:space="preserve"> 68-5304-23-33                          </v>
          </cell>
          <cell r="B33" t="str">
            <v xml:space="preserve"> MACHINERY &amp; EQUIPMEN </v>
          </cell>
          <cell r="C33">
            <v>40000.03</v>
          </cell>
          <cell r="D33">
            <v>39785.620000000003</v>
          </cell>
          <cell r="E33">
            <v>72500</v>
          </cell>
          <cell r="F33">
            <v>78992.320000000007</v>
          </cell>
          <cell r="G33">
            <v>45000</v>
          </cell>
          <cell r="H33">
            <v>31238.53</v>
          </cell>
          <cell r="I33">
            <v>220000</v>
          </cell>
          <cell r="J33">
            <v>70000</v>
          </cell>
        </row>
        <row r="34">
          <cell r="A34" t="str">
            <v xml:space="preserve"> 68-5305-23-33                          </v>
          </cell>
          <cell r="B34" t="str">
            <v xml:space="preserve"> VEHICLE MAINTENANCE  </v>
          </cell>
          <cell r="C34">
            <v>1500</v>
          </cell>
          <cell r="D34">
            <v>1743.74</v>
          </cell>
          <cell r="E34">
            <v>1500</v>
          </cell>
          <cell r="F34">
            <v>3081.71</v>
          </cell>
          <cell r="G34">
            <v>1500</v>
          </cell>
          <cell r="H34">
            <v>987.22</v>
          </cell>
          <cell r="I34">
            <v>1800</v>
          </cell>
          <cell r="J34">
            <v>1500</v>
          </cell>
        </row>
        <row r="35">
          <cell r="A35" t="str">
            <v xml:space="preserve"> 68-5309-23-33                          </v>
          </cell>
          <cell r="B35" t="str">
            <v xml:space="preserve"> OFFICE EQUIPMENT MAI </v>
          </cell>
          <cell r="E35">
            <v>1200</v>
          </cell>
          <cell r="F35">
            <v>1047.96</v>
          </cell>
          <cell r="G35">
            <v>1200</v>
          </cell>
          <cell r="H35">
            <v>2877.69</v>
          </cell>
          <cell r="I35">
            <v>3500</v>
          </cell>
          <cell r="J35">
            <v>1200</v>
          </cell>
        </row>
        <row r="36">
          <cell r="A36" t="str">
            <v xml:space="preserve"> 68-5319-23-33                          </v>
          </cell>
          <cell r="B36" t="str">
            <v xml:space="preserve"> SOFTWARE MAINTENANCE </v>
          </cell>
          <cell r="E36">
            <v>17000</v>
          </cell>
          <cell r="F36">
            <v>11017.18</v>
          </cell>
          <cell r="G36">
            <v>17000</v>
          </cell>
          <cell r="H36">
            <v>6518.31</v>
          </cell>
          <cell r="I36">
            <v>21000</v>
          </cell>
          <cell r="J36">
            <v>17000</v>
          </cell>
        </row>
        <row r="37">
          <cell r="A37" t="str">
            <v xml:space="preserve"> 68-5399-23-33                          </v>
          </cell>
          <cell r="B37" t="str">
            <v xml:space="preserve"> MISCELLANEOUS MAINTE </v>
          </cell>
          <cell r="E37">
            <v>0</v>
          </cell>
          <cell r="F37">
            <v>46.39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</row>
        <row r="39">
          <cell r="A39" t="str">
            <v xml:space="preserve"> 68-5401-23-33                          </v>
          </cell>
          <cell r="B39" t="str">
            <v xml:space="preserve"> COMMUNICATIONS       </v>
          </cell>
          <cell r="E39">
            <v>7500</v>
          </cell>
          <cell r="F39">
            <v>5977.55</v>
          </cell>
          <cell r="G39">
            <v>7500</v>
          </cell>
          <cell r="H39">
            <v>4676.4399999999996</v>
          </cell>
          <cell r="I39">
            <v>8600</v>
          </cell>
          <cell r="J39">
            <v>8600</v>
          </cell>
        </row>
        <row r="40">
          <cell r="A40" t="str">
            <v xml:space="preserve"> 68-5402-23-33                          </v>
          </cell>
          <cell r="B40" t="str">
            <v xml:space="preserve"> DUES &amp; SUBSCRIPTIONS </v>
          </cell>
          <cell r="E40">
            <v>250</v>
          </cell>
          <cell r="F40">
            <v>0</v>
          </cell>
          <cell r="G40">
            <v>250</v>
          </cell>
          <cell r="H40">
            <v>0</v>
          </cell>
          <cell r="I40">
            <v>250</v>
          </cell>
          <cell r="J40">
            <v>250</v>
          </cell>
        </row>
        <row r="41">
          <cell r="A41" t="str">
            <v xml:space="preserve"> 68-5403-23-33                          </v>
          </cell>
          <cell r="B41" t="str">
            <v xml:space="preserve"> GENERAL INSURANCE    </v>
          </cell>
          <cell r="C41">
            <v>9200</v>
          </cell>
          <cell r="D41">
            <v>9078.86</v>
          </cell>
          <cell r="E41">
            <v>9660</v>
          </cell>
          <cell r="F41">
            <v>14325.94</v>
          </cell>
          <cell r="G41">
            <v>11100</v>
          </cell>
          <cell r="H41">
            <v>2974.76</v>
          </cell>
          <cell r="I41">
            <v>6000</v>
          </cell>
          <cell r="J41">
            <v>6000</v>
          </cell>
        </row>
        <row r="42">
          <cell r="A42" t="str">
            <v xml:space="preserve"> 68-5404-23-33                          </v>
          </cell>
          <cell r="B42" t="str">
            <v xml:space="preserve"> PROFESSIONAL FEES    </v>
          </cell>
          <cell r="C42">
            <v>3000</v>
          </cell>
          <cell r="D42">
            <v>1221.1099999999999</v>
          </cell>
          <cell r="E42">
            <v>1500</v>
          </cell>
          <cell r="F42">
            <v>1153.42</v>
          </cell>
          <cell r="G42">
            <v>3000</v>
          </cell>
          <cell r="H42">
            <v>240.22</v>
          </cell>
          <cell r="I42">
            <v>1500</v>
          </cell>
          <cell r="J42">
            <v>1500</v>
          </cell>
        </row>
        <row r="43">
          <cell r="A43" t="str">
            <v xml:space="preserve"> 68-5405-23-33                          </v>
          </cell>
          <cell r="B43" t="str">
            <v xml:space="preserve"> ADVERTISING          </v>
          </cell>
          <cell r="C43">
            <v>2500</v>
          </cell>
          <cell r="D43">
            <v>2050.4</v>
          </cell>
          <cell r="E43">
            <v>2500</v>
          </cell>
          <cell r="F43">
            <v>2596</v>
          </cell>
          <cell r="G43">
            <v>2500</v>
          </cell>
          <cell r="H43">
            <v>1121.28</v>
          </cell>
          <cell r="I43">
            <v>2500</v>
          </cell>
          <cell r="J43">
            <v>2500</v>
          </cell>
        </row>
        <row r="44">
          <cell r="A44" t="str">
            <v xml:space="preserve"> 68-5406-23-33                          </v>
          </cell>
          <cell r="B44" t="str">
            <v xml:space="preserve"> TRAINING             </v>
          </cell>
          <cell r="C44">
            <v>2000</v>
          </cell>
          <cell r="D44">
            <v>1139.81</v>
          </cell>
          <cell r="E44">
            <v>3600</v>
          </cell>
          <cell r="F44">
            <v>3325.09</v>
          </cell>
          <cell r="G44">
            <v>3600</v>
          </cell>
          <cell r="H44">
            <v>3912.35</v>
          </cell>
          <cell r="I44">
            <v>6500</v>
          </cell>
          <cell r="J44">
            <v>3600</v>
          </cell>
        </row>
        <row r="45">
          <cell r="A45" t="str">
            <v xml:space="preserve"> 68-5409-23-33                          </v>
          </cell>
          <cell r="B45" t="str">
            <v xml:space="preserve"> CONTRACTUAL SERVICES </v>
          </cell>
          <cell r="C45">
            <v>0</v>
          </cell>
          <cell r="D45">
            <v>2214.46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</row>
        <row r="46">
          <cell r="A46" t="str">
            <v xml:space="preserve"> 68-5411-23-33                          </v>
          </cell>
          <cell r="B46" t="str">
            <v xml:space="preserve"> MACHINERY AND EQUIPM </v>
          </cell>
          <cell r="C46">
            <v>30000</v>
          </cell>
          <cell r="D46">
            <v>0</v>
          </cell>
          <cell r="E46">
            <v>0</v>
          </cell>
          <cell r="F46">
            <v>0</v>
          </cell>
          <cell r="G46">
            <v>15000</v>
          </cell>
          <cell r="H46">
            <v>0</v>
          </cell>
          <cell r="I46">
            <v>125000</v>
          </cell>
          <cell r="J46">
            <v>40000</v>
          </cell>
        </row>
        <row r="47">
          <cell r="A47" t="str">
            <v xml:space="preserve"> 68-5440-23-33                          </v>
          </cell>
          <cell r="B47" t="str">
            <v xml:space="preserve"> NATURAL GAS UTILITY  </v>
          </cell>
          <cell r="C47">
            <v>3570</v>
          </cell>
          <cell r="D47">
            <v>1580.21</v>
          </cell>
          <cell r="E47">
            <v>3606</v>
          </cell>
          <cell r="F47">
            <v>1045.52</v>
          </cell>
          <cell r="G47">
            <v>3606</v>
          </cell>
          <cell r="H47">
            <v>920.28</v>
          </cell>
          <cell r="I47">
            <v>3606</v>
          </cell>
          <cell r="J47">
            <v>3606</v>
          </cell>
        </row>
        <row r="48">
          <cell r="A48" t="str">
            <v xml:space="preserve"> 68-5455-23-33                          </v>
          </cell>
          <cell r="B48" t="str">
            <v xml:space="preserve"> UNIFORM PURCHASE/REN </v>
          </cell>
          <cell r="C48">
            <v>2220</v>
          </cell>
          <cell r="D48">
            <v>2443.08</v>
          </cell>
          <cell r="E48">
            <v>2220</v>
          </cell>
          <cell r="F48">
            <v>2656.93</v>
          </cell>
          <cell r="G48">
            <v>2220</v>
          </cell>
          <cell r="H48">
            <v>2067.04</v>
          </cell>
          <cell r="I48">
            <v>2800</v>
          </cell>
          <cell r="J48">
            <v>2800</v>
          </cell>
        </row>
        <row r="49">
          <cell r="A49" t="str">
            <v xml:space="preserve"> 68-5460-23-33                          </v>
          </cell>
          <cell r="B49" t="str">
            <v xml:space="preserve"> OFFICE EQUIPMENT REN </v>
          </cell>
          <cell r="C49">
            <v>1000</v>
          </cell>
          <cell r="D49">
            <v>566.05999999999995</v>
          </cell>
          <cell r="E49">
            <v>1000</v>
          </cell>
          <cell r="F49">
            <v>588.70000000000005</v>
          </cell>
          <cell r="G49">
            <v>1000</v>
          </cell>
          <cell r="H49">
            <v>272.16000000000003</v>
          </cell>
          <cell r="I49">
            <v>1000</v>
          </cell>
          <cell r="J49">
            <v>1000</v>
          </cell>
        </row>
        <row r="50">
          <cell r="A50" t="str">
            <v xml:space="preserve"> 68-5499-23-33                          </v>
          </cell>
          <cell r="B50" t="str">
            <v xml:space="preserve"> MISCELLANEOUS SERVIC </v>
          </cell>
          <cell r="C50">
            <v>1300</v>
          </cell>
          <cell r="D50">
            <v>1300</v>
          </cell>
          <cell r="E50">
            <v>1300</v>
          </cell>
          <cell r="F50">
            <v>3794.25</v>
          </cell>
          <cell r="G50">
            <v>1300</v>
          </cell>
          <cell r="H50">
            <v>1141.95</v>
          </cell>
          <cell r="I50">
            <v>3200</v>
          </cell>
          <cell r="J50">
            <v>1800</v>
          </cell>
        </row>
        <row r="53">
          <cell r="C53">
            <v>62540</v>
          </cell>
          <cell r="D53">
            <v>27833.74</v>
          </cell>
        </row>
        <row r="54">
          <cell r="A54" t="str">
            <v xml:space="preserve"> 68-6504-23-33                          </v>
          </cell>
          <cell r="B54" t="str">
            <v xml:space="preserve"> MACHINERY &amp; EQUIPMEN </v>
          </cell>
          <cell r="C54">
            <v>-0.03</v>
          </cell>
          <cell r="D54">
            <v>9208.9699999999993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445100</v>
          </cell>
        </row>
        <row r="55">
          <cell r="C55">
            <v>-0.03</v>
          </cell>
          <cell r="D55">
            <v>9208.9699999999993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445100</v>
          </cell>
        </row>
        <row r="56">
          <cell r="B56" t="str">
            <v xml:space="preserve"> RESIDENTIAL OPERATIONS</v>
          </cell>
          <cell r="C56">
            <v>623958</v>
          </cell>
          <cell r="D56">
            <v>600355.47</v>
          </cell>
          <cell r="E56">
            <v>723659</v>
          </cell>
          <cell r="F56">
            <v>733223.40999999992</v>
          </cell>
          <cell r="G56">
            <v>740870</v>
          </cell>
          <cell r="H56">
            <v>373370.72999999992</v>
          </cell>
          <cell r="I56">
            <v>1064441</v>
          </cell>
          <cell r="J56">
            <v>1287037</v>
          </cell>
        </row>
      </sheetData>
      <sheetData sheetId="1">
        <row r="10">
          <cell r="A10" t="str">
            <v xml:space="preserve"> 68-5101-23-34                          </v>
          </cell>
          <cell r="B10" t="str">
            <v xml:space="preserve"> SALARIES             </v>
          </cell>
          <cell r="C10">
            <v>120395</v>
          </cell>
          <cell r="D10">
            <v>120363.78</v>
          </cell>
          <cell r="E10">
            <v>182759</v>
          </cell>
          <cell r="F10">
            <v>174735.44</v>
          </cell>
          <cell r="G10">
            <v>209075</v>
          </cell>
          <cell r="H10">
            <v>98546.77</v>
          </cell>
          <cell r="I10">
            <v>200825</v>
          </cell>
          <cell r="J10">
            <v>259042</v>
          </cell>
        </row>
        <row r="11">
          <cell r="A11" t="str">
            <v xml:space="preserve"> 68-5106-23-34                          </v>
          </cell>
          <cell r="B11" t="str">
            <v xml:space="preserve"> OVERTIME             </v>
          </cell>
          <cell r="C11">
            <v>6500</v>
          </cell>
          <cell r="D11">
            <v>9240</v>
          </cell>
          <cell r="E11">
            <v>17606</v>
          </cell>
          <cell r="F11">
            <v>21779.21</v>
          </cell>
          <cell r="G11">
            <v>17000</v>
          </cell>
          <cell r="H11">
            <v>11429.37</v>
          </cell>
          <cell r="I11">
            <v>15495</v>
          </cell>
          <cell r="J11">
            <v>6500</v>
          </cell>
        </row>
        <row r="12">
          <cell r="A12" t="str">
            <v xml:space="preserve"> 68-5107-23-34                          </v>
          </cell>
          <cell r="B12" t="str">
            <v xml:space="preserve"> HOLIDAY PAY          </v>
          </cell>
          <cell r="C12">
            <v>1800</v>
          </cell>
          <cell r="D12">
            <v>624.6</v>
          </cell>
          <cell r="E12">
            <v>1800</v>
          </cell>
          <cell r="F12">
            <v>783.6</v>
          </cell>
          <cell r="G12">
            <v>1800</v>
          </cell>
          <cell r="H12">
            <v>932.2</v>
          </cell>
          <cell r="I12">
            <v>2013</v>
          </cell>
          <cell r="J12">
            <v>1800</v>
          </cell>
        </row>
        <row r="13">
          <cell r="A13" t="str">
            <v xml:space="preserve"> 68-5110-23-34                          </v>
          </cell>
          <cell r="B13" t="str">
            <v xml:space="preserve"> LONGEVITY            </v>
          </cell>
          <cell r="C13">
            <v>300</v>
          </cell>
          <cell r="D13">
            <v>300</v>
          </cell>
          <cell r="E13">
            <v>420</v>
          </cell>
          <cell r="F13">
            <v>420</v>
          </cell>
          <cell r="G13">
            <v>360</v>
          </cell>
          <cell r="H13">
            <v>360</v>
          </cell>
          <cell r="I13">
            <v>360</v>
          </cell>
          <cell r="J13">
            <v>60</v>
          </cell>
        </row>
        <row r="14">
          <cell r="A14" t="str">
            <v xml:space="preserve"> 68-5111-23-34                          </v>
          </cell>
          <cell r="B14" t="str">
            <v xml:space="preserve"> RETIREMENT           </v>
          </cell>
          <cell r="C14">
            <v>15944</v>
          </cell>
          <cell r="D14">
            <v>16138.65</v>
          </cell>
          <cell r="E14">
            <v>25437</v>
          </cell>
          <cell r="F14">
            <v>24824.32</v>
          </cell>
          <cell r="G14">
            <v>29899</v>
          </cell>
          <cell r="H14">
            <v>14424.57</v>
          </cell>
          <cell r="I14">
            <v>28669</v>
          </cell>
          <cell r="J14">
            <v>35778</v>
          </cell>
        </row>
        <row r="15">
          <cell r="A15" t="str">
            <v xml:space="preserve"> 68-5112-23-34                          </v>
          </cell>
          <cell r="B15" t="str">
            <v xml:space="preserve"> FICA                 </v>
          </cell>
          <cell r="C15">
            <v>9638</v>
          </cell>
          <cell r="D15">
            <v>9567.7900000000009</v>
          </cell>
          <cell r="E15">
            <v>15378</v>
          </cell>
          <cell r="F15">
            <v>14954.4</v>
          </cell>
          <cell r="G15">
            <v>17460</v>
          </cell>
          <cell r="H15">
            <v>8293.48</v>
          </cell>
          <cell r="I15">
            <v>16442</v>
          </cell>
          <cell r="J15">
            <v>20456</v>
          </cell>
        </row>
        <row r="16">
          <cell r="A16" t="str">
            <v xml:space="preserve"> 68-5116-23-34                          </v>
          </cell>
          <cell r="B16" t="str">
            <v xml:space="preserve"> HEALTH/LIFE INSURANC </v>
          </cell>
          <cell r="C16">
            <v>22507</v>
          </cell>
          <cell r="D16">
            <v>19344.07</v>
          </cell>
          <cell r="E16">
            <v>29528</v>
          </cell>
          <cell r="F16">
            <v>25389.94</v>
          </cell>
          <cell r="G16">
            <v>31212</v>
          </cell>
          <cell r="H16">
            <v>11552.93</v>
          </cell>
          <cell r="I16">
            <v>28663</v>
          </cell>
          <cell r="J16">
            <v>44474</v>
          </cell>
        </row>
        <row r="17">
          <cell r="A17" t="str">
            <v xml:space="preserve"> 68-5118-23-34                          </v>
          </cell>
          <cell r="B17" t="str">
            <v xml:space="preserve"> WORKER COMPENSATION  </v>
          </cell>
          <cell r="C17">
            <v>3989</v>
          </cell>
          <cell r="D17">
            <v>4018.24</v>
          </cell>
          <cell r="E17">
            <v>8574</v>
          </cell>
          <cell r="F17">
            <v>8198.67</v>
          </cell>
          <cell r="G17">
            <v>9038</v>
          </cell>
          <cell r="H17">
            <v>4264.0600000000004</v>
          </cell>
          <cell r="I17">
            <v>8494</v>
          </cell>
          <cell r="J17">
            <v>7995</v>
          </cell>
        </row>
        <row r="18">
          <cell r="A18" t="str">
            <v xml:space="preserve"> 68-5119-23-34                          </v>
          </cell>
          <cell r="B18" t="str">
            <v xml:space="preserve"> OTHER PAYROLL EXPENS </v>
          </cell>
          <cell r="C18">
            <v>0</v>
          </cell>
          <cell r="D18">
            <v>43.28</v>
          </cell>
          <cell r="E18">
            <v>72</v>
          </cell>
          <cell r="F18">
            <v>72.12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</row>
        <row r="19">
          <cell r="A19" t="str">
            <v xml:space="preserve"> 68-5121-23-34                          </v>
          </cell>
          <cell r="B19" t="str">
            <v xml:space="preserve"> ACCRUED VACATION BEN </v>
          </cell>
          <cell r="C19">
            <v>0</v>
          </cell>
          <cell r="D19">
            <v>2684.75</v>
          </cell>
          <cell r="E19">
            <v>0</v>
          </cell>
          <cell r="F19">
            <v>-1683.79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</row>
        <row r="20">
          <cell r="A20" t="str">
            <v xml:space="preserve"> 68-5123-23-34                          </v>
          </cell>
          <cell r="B20" t="str">
            <v xml:space="preserve"> ACCRUED COMP-TIME BE </v>
          </cell>
          <cell r="C20">
            <v>0</v>
          </cell>
          <cell r="D20">
            <v>749.2</v>
          </cell>
          <cell r="E20">
            <v>0</v>
          </cell>
          <cell r="F20">
            <v>-807.48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</row>
        <row r="22">
          <cell r="A22" t="str">
            <v xml:space="preserve"> 68-5201-23-34                          </v>
          </cell>
          <cell r="B22" t="str">
            <v xml:space="preserve"> OFFICE SUPPLIES      </v>
          </cell>
          <cell r="C22">
            <v>200</v>
          </cell>
          <cell r="D22">
            <v>232.88</v>
          </cell>
          <cell r="E22">
            <v>200</v>
          </cell>
          <cell r="F22">
            <v>309.48</v>
          </cell>
          <cell r="G22">
            <v>200</v>
          </cell>
          <cell r="H22">
            <v>0</v>
          </cell>
          <cell r="I22">
            <v>200</v>
          </cell>
          <cell r="J22">
            <v>200</v>
          </cell>
        </row>
        <row r="23">
          <cell r="A23" t="str">
            <v xml:space="preserve"> 68-5206-23-34                          </v>
          </cell>
          <cell r="B23" t="str">
            <v xml:space="preserve"> FUELS OILS LUBRICANT </v>
          </cell>
          <cell r="C23">
            <v>100000</v>
          </cell>
          <cell r="D23">
            <v>78662.39</v>
          </cell>
          <cell r="E23">
            <v>85000</v>
          </cell>
          <cell r="F23">
            <v>75297.350000000006</v>
          </cell>
          <cell r="G23">
            <v>89000</v>
          </cell>
          <cell r="H23">
            <v>38603.79</v>
          </cell>
          <cell r="I23">
            <v>99000</v>
          </cell>
          <cell r="J23">
            <v>92000</v>
          </cell>
        </row>
        <row r="24">
          <cell r="A24" t="str">
            <v xml:space="preserve"> 68-5299-23-34                          </v>
          </cell>
          <cell r="B24" t="str">
            <v xml:space="preserve"> MISCELLANEOUS SUPPLI </v>
          </cell>
          <cell r="C24">
            <v>1000</v>
          </cell>
          <cell r="D24">
            <v>1020.09</v>
          </cell>
          <cell r="E24">
            <v>1000</v>
          </cell>
          <cell r="F24">
            <v>1882.89</v>
          </cell>
          <cell r="G24">
            <v>1000</v>
          </cell>
          <cell r="H24">
            <v>904.93</v>
          </cell>
          <cell r="I24">
            <v>1000</v>
          </cell>
          <cell r="J24">
            <v>1000</v>
          </cell>
        </row>
        <row r="27">
          <cell r="A27" t="str">
            <v xml:space="preserve"> 68-5302-23-34                          </v>
          </cell>
          <cell r="B27" t="str">
            <v xml:space="preserve"> BUILDING MAINTENANCE </v>
          </cell>
          <cell r="C27">
            <v>2000</v>
          </cell>
          <cell r="D27">
            <v>2693.23</v>
          </cell>
          <cell r="E27">
            <v>2500</v>
          </cell>
          <cell r="F27">
            <v>3673.73</v>
          </cell>
          <cell r="G27">
            <v>2000</v>
          </cell>
          <cell r="H27">
            <v>0</v>
          </cell>
          <cell r="I27">
            <v>3000</v>
          </cell>
          <cell r="J27">
            <v>2000</v>
          </cell>
        </row>
        <row r="28">
          <cell r="A28" t="str">
            <v xml:space="preserve"> 68-5304-23-34                          </v>
          </cell>
          <cell r="B28" t="str">
            <v xml:space="preserve"> MACHINERY &amp; EQUIPMEN </v>
          </cell>
          <cell r="C28">
            <v>60000</v>
          </cell>
          <cell r="D28">
            <v>65906.399999999994</v>
          </cell>
          <cell r="E28">
            <v>100000</v>
          </cell>
          <cell r="F28">
            <v>155918.5</v>
          </cell>
          <cell r="G28">
            <v>70000</v>
          </cell>
          <cell r="H28">
            <v>26444.53</v>
          </cell>
          <cell r="I28">
            <v>90000</v>
          </cell>
          <cell r="J28">
            <v>75000</v>
          </cell>
        </row>
        <row r="29">
          <cell r="A29" t="str">
            <v xml:space="preserve"> 68-5305-23-34                          </v>
          </cell>
          <cell r="B29" t="str">
            <v xml:space="preserve"> VEHICLE MAINTENANCE  </v>
          </cell>
          <cell r="C29">
            <v>1400</v>
          </cell>
          <cell r="D29">
            <v>1101.29</v>
          </cell>
          <cell r="E29">
            <v>1400</v>
          </cell>
          <cell r="F29">
            <v>878</v>
          </cell>
          <cell r="G29">
            <v>1400</v>
          </cell>
          <cell r="H29">
            <v>419.8</v>
          </cell>
          <cell r="I29">
            <v>1400</v>
          </cell>
          <cell r="J29">
            <v>1400</v>
          </cell>
        </row>
        <row r="30">
          <cell r="A30" t="str">
            <v xml:space="preserve"> 68-5311-23-34                          </v>
          </cell>
          <cell r="B30" t="str">
            <v xml:space="preserve"> MACHINERY AND EQUIPM </v>
          </cell>
          <cell r="C30">
            <v>5000</v>
          </cell>
          <cell r="D30">
            <v>0</v>
          </cell>
          <cell r="E30">
            <v>40000</v>
          </cell>
          <cell r="F30">
            <v>28858.65</v>
          </cell>
          <cell r="G30">
            <v>20000</v>
          </cell>
          <cell r="H30">
            <v>20600</v>
          </cell>
          <cell r="I30">
            <v>50000</v>
          </cell>
          <cell r="J30">
            <v>50000</v>
          </cell>
        </row>
        <row r="31">
          <cell r="A31" t="str">
            <v xml:space="preserve"> 68-5319-23-34                          </v>
          </cell>
          <cell r="B31" t="str">
            <v xml:space="preserve"> SOFTWARE MAINTENANCE </v>
          </cell>
          <cell r="C31">
            <v>0</v>
          </cell>
          <cell r="D31">
            <v>0</v>
          </cell>
          <cell r="E31">
            <v>41000</v>
          </cell>
          <cell r="F31">
            <v>0</v>
          </cell>
          <cell r="G31">
            <v>15000</v>
          </cell>
          <cell r="H31">
            <v>0</v>
          </cell>
          <cell r="I31">
            <v>15000</v>
          </cell>
          <cell r="J31">
            <v>15000</v>
          </cell>
        </row>
        <row r="32">
          <cell r="A32" t="str">
            <v xml:space="preserve"> 68-5399-23-34                          </v>
          </cell>
          <cell r="B32" t="str">
            <v xml:space="preserve"> MISCELLANEOUS MAINTE </v>
          </cell>
          <cell r="C32">
            <v>600</v>
          </cell>
          <cell r="D32">
            <v>614.63</v>
          </cell>
          <cell r="E32">
            <v>600</v>
          </cell>
          <cell r="F32">
            <v>1513.27</v>
          </cell>
          <cell r="G32">
            <v>600</v>
          </cell>
          <cell r="H32">
            <v>200</v>
          </cell>
          <cell r="I32">
            <v>600</v>
          </cell>
          <cell r="J32">
            <v>600</v>
          </cell>
        </row>
        <row r="34">
          <cell r="A34" t="str">
            <v xml:space="preserve"> 68-5401-23-34                          </v>
          </cell>
          <cell r="B34" t="str">
            <v xml:space="preserve"> COMMUNICATIONS       </v>
          </cell>
          <cell r="C34">
            <v>3500</v>
          </cell>
          <cell r="D34">
            <v>22.71</v>
          </cell>
          <cell r="E34">
            <v>1000</v>
          </cell>
          <cell r="F34">
            <v>506.33</v>
          </cell>
          <cell r="G34">
            <v>1000</v>
          </cell>
          <cell r="H34">
            <v>222.52</v>
          </cell>
          <cell r="I34">
            <v>700</v>
          </cell>
          <cell r="J34">
            <v>700</v>
          </cell>
        </row>
        <row r="35">
          <cell r="A35" t="str">
            <v xml:space="preserve"> 68-5403-23-34                          </v>
          </cell>
          <cell r="B35" t="str">
            <v xml:space="preserve"> GENERAL INSURANCE    </v>
          </cell>
          <cell r="C35">
            <v>6000</v>
          </cell>
          <cell r="D35">
            <v>5162.16</v>
          </cell>
          <cell r="E35">
            <v>6000</v>
          </cell>
          <cell r="F35">
            <v>3166.28</v>
          </cell>
          <cell r="G35">
            <v>15000</v>
          </cell>
          <cell r="H35">
            <v>16605.060000000001</v>
          </cell>
          <cell r="I35">
            <v>33210</v>
          </cell>
          <cell r="J35">
            <v>33210</v>
          </cell>
        </row>
        <row r="36">
          <cell r="A36" t="str">
            <v xml:space="preserve"> 68-5404-23-34                          </v>
          </cell>
          <cell r="B36" t="str">
            <v xml:space="preserve"> PROFESSIONAL FEES    </v>
          </cell>
          <cell r="C36">
            <v>500</v>
          </cell>
          <cell r="D36">
            <v>396.83</v>
          </cell>
          <cell r="E36">
            <v>1500</v>
          </cell>
          <cell r="F36">
            <v>1334.06</v>
          </cell>
          <cell r="G36">
            <v>500</v>
          </cell>
          <cell r="H36">
            <v>283.5</v>
          </cell>
          <cell r="I36">
            <v>500</v>
          </cell>
          <cell r="J36">
            <v>500</v>
          </cell>
        </row>
        <row r="37">
          <cell r="A37" t="str">
            <v xml:space="preserve"> 68-5405-23-34                          </v>
          </cell>
          <cell r="B37" t="str">
            <v xml:space="preserve"> ADVERTISING          </v>
          </cell>
          <cell r="C37">
            <v>500</v>
          </cell>
          <cell r="D37">
            <v>0</v>
          </cell>
          <cell r="E37">
            <v>500</v>
          </cell>
          <cell r="F37">
            <v>500</v>
          </cell>
          <cell r="G37">
            <v>500</v>
          </cell>
          <cell r="H37">
            <v>0</v>
          </cell>
          <cell r="I37">
            <v>500</v>
          </cell>
          <cell r="J37">
            <v>500</v>
          </cell>
        </row>
        <row r="38">
          <cell r="A38" t="str">
            <v xml:space="preserve"> 68-5406-23-34                          </v>
          </cell>
          <cell r="B38" t="str">
            <v xml:space="preserve"> TRAINING             </v>
          </cell>
          <cell r="C38">
            <v>1000</v>
          </cell>
          <cell r="D38">
            <v>1438.61</v>
          </cell>
          <cell r="E38">
            <v>1000</v>
          </cell>
          <cell r="F38">
            <v>3944.41</v>
          </cell>
          <cell r="G38">
            <v>1000</v>
          </cell>
          <cell r="H38">
            <v>1081.53</v>
          </cell>
          <cell r="I38">
            <v>2000</v>
          </cell>
          <cell r="J38">
            <v>2000</v>
          </cell>
        </row>
        <row r="39">
          <cell r="A39" t="str">
            <v xml:space="preserve"> 68-5408-23-34                          </v>
          </cell>
          <cell r="B39" t="str">
            <v xml:space="preserve"> ELECTRIC UTILITY SER </v>
          </cell>
          <cell r="C39">
            <v>10000</v>
          </cell>
          <cell r="D39">
            <v>9160.92</v>
          </cell>
          <cell r="E39">
            <v>10100</v>
          </cell>
          <cell r="F39">
            <v>10490.77</v>
          </cell>
          <cell r="G39">
            <v>10201</v>
          </cell>
          <cell r="H39">
            <v>5422.59</v>
          </cell>
          <cell r="I39">
            <v>10201</v>
          </cell>
          <cell r="J39">
            <v>10201</v>
          </cell>
        </row>
        <row r="40">
          <cell r="A40" t="str">
            <v xml:space="preserve"> 68-5409-23-34                          </v>
          </cell>
          <cell r="B40" t="str">
            <v xml:space="preserve"> CONTRACTUAL SERVICES </v>
          </cell>
          <cell r="C40">
            <v>35500</v>
          </cell>
          <cell r="D40">
            <v>26629</v>
          </cell>
          <cell r="E40">
            <v>65000</v>
          </cell>
          <cell r="F40">
            <v>46558.080000000002</v>
          </cell>
          <cell r="G40">
            <v>65000</v>
          </cell>
          <cell r="H40">
            <v>13581.6</v>
          </cell>
          <cell r="I40">
            <v>65000</v>
          </cell>
          <cell r="J40">
            <v>65000</v>
          </cell>
        </row>
        <row r="41">
          <cell r="A41" t="str">
            <v xml:space="preserve"> 68-5411-23-34                          </v>
          </cell>
          <cell r="B41" t="str">
            <v xml:space="preserve"> MACHINERY AND EQUIPM </v>
          </cell>
          <cell r="C41">
            <v>0</v>
          </cell>
          <cell r="D41">
            <v>0</v>
          </cell>
          <cell r="E41">
            <v>0</v>
          </cell>
          <cell r="F41">
            <v>25439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</row>
        <row r="42">
          <cell r="A42" t="str">
            <v xml:space="preserve"> 68-5455-23-34                          </v>
          </cell>
          <cell r="B42" t="str">
            <v xml:space="preserve"> UNIFORM PURCHASE/REN </v>
          </cell>
          <cell r="C42">
            <v>250</v>
          </cell>
          <cell r="D42">
            <v>0</v>
          </cell>
          <cell r="E42">
            <v>1000</v>
          </cell>
          <cell r="F42">
            <v>1632.22</v>
          </cell>
          <cell r="G42">
            <v>1000</v>
          </cell>
          <cell r="H42">
            <v>1727.06</v>
          </cell>
          <cell r="I42">
            <v>2500</v>
          </cell>
          <cell r="J42">
            <v>2500</v>
          </cell>
        </row>
        <row r="43">
          <cell r="A43" t="str">
            <v xml:space="preserve"> 68-5470-23-34                          </v>
          </cell>
          <cell r="B43" t="str">
            <v xml:space="preserve"> LANDFILL TIPPING FEE </v>
          </cell>
          <cell r="C43">
            <v>1150000</v>
          </cell>
          <cell r="D43">
            <v>1149968.8799999999</v>
          </cell>
          <cell r="E43">
            <v>1314450</v>
          </cell>
          <cell r="F43">
            <v>1330148.3500000001</v>
          </cell>
          <cell r="G43">
            <v>1490000</v>
          </cell>
          <cell r="H43">
            <v>614636.6</v>
          </cell>
          <cell r="I43">
            <v>1557000</v>
          </cell>
          <cell r="J43">
            <v>1742000</v>
          </cell>
        </row>
        <row r="44">
          <cell r="A44" t="str">
            <v xml:space="preserve"> 68-5490-23-34                          </v>
          </cell>
          <cell r="B44" t="str">
            <v xml:space="preserve"> POST CLOSURE         </v>
          </cell>
          <cell r="C44">
            <v>10000</v>
          </cell>
          <cell r="D44">
            <v>29649.64</v>
          </cell>
          <cell r="E44">
            <v>0</v>
          </cell>
          <cell r="F44">
            <v>51491.55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</row>
        <row r="45">
          <cell r="A45" t="str">
            <v xml:space="preserve"> 68-5499-23-34                          </v>
          </cell>
          <cell r="B45" t="str">
            <v xml:space="preserve"> MISCELLANEOUS SERVIC </v>
          </cell>
          <cell r="E45">
            <v>55000</v>
          </cell>
          <cell r="F45">
            <v>54803</v>
          </cell>
          <cell r="G45">
            <v>55000</v>
          </cell>
          <cell r="H45">
            <v>7862.79</v>
          </cell>
          <cell r="I45">
            <v>55000</v>
          </cell>
          <cell r="J45">
            <v>55000</v>
          </cell>
        </row>
        <row r="47">
          <cell r="A47" t="str">
            <v xml:space="preserve"> 68-6504-23-34                          </v>
          </cell>
          <cell r="B47" t="str">
            <v xml:space="preserve"> MACHINERY &amp; EQUIPMEN </v>
          </cell>
          <cell r="C47">
            <v>0</v>
          </cell>
          <cell r="D47" t="str">
            <v xml:space="preserve">                     </v>
          </cell>
          <cell r="E47">
            <v>347227</v>
          </cell>
          <cell r="F47">
            <v>44176.78</v>
          </cell>
          <cell r="G47">
            <v>0</v>
          </cell>
          <cell r="H47">
            <v>0</v>
          </cell>
          <cell r="I47">
            <v>0</v>
          </cell>
          <cell r="J47">
            <v>13300</v>
          </cell>
        </row>
        <row r="48">
          <cell r="A48" t="str">
            <v xml:space="preserve"> 68-6505-23-34                          </v>
          </cell>
          <cell r="B48" t="str">
            <v xml:space="preserve"> MOTOR VEHICLES       </v>
          </cell>
          <cell r="C48">
            <v>0</v>
          </cell>
          <cell r="D48">
            <v>36437.870000000003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</row>
        <row r="49">
          <cell r="B49" t="str">
            <v xml:space="preserve"> SUBTOTAL CAPITAL</v>
          </cell>
        </row>
        <row r="50">
          <cell r="C50">
            <v>1653523</v>
          </cell>
          <cell r="D50">
            <v>1646256.2699999998</v>
          </cell>
          <cell r="E50">
            <v>2356051</v>
          </cell>
          <cell r="F50">
            <v>2111189.13</v>
          </cell>
          <cell r="G50">
            <v>2154245</v>
          </cell>
          <cell r="H50">
            <v>898399.68</v>
          </cell>
          <cell r="I50">
            <v>2287772</v>
          </cell>
          <cell r="J50">
            <v>2538216</v>
          </cell>
        </row>
      </sheetData>
      <sheetData sheetId="2">
        <row r="10">
          <cell r="A10" t="str">
            <v xml:space="preserve"> 68-5101-23-37                          </v>
          </cell>
          <cell r="B10" t="str">
            <v xml:space="preserve"> SALARIES             </v>
          </cell>
          <cell r="C10">
            <v>203935</v>
          </cell>
          <cell r="D10">
            <v>204134.82</v>
          </cell>
          <cell r="E10">
            <v>233859</v>
          </cell>
          <cell r="F10">
            <v>233195.81</v>
          </cell>
          <cell r="G10">
            <v>248551</v>
          </cell>
          <cell r="H10">
            <v>120295.83</v>
          </cell>
          <cell r="I10">
            <v>253773</v>
          </cell>
          <cell r="J10">
            <v>264901</v>
          </cell>
        </row>
        <row r="11">
          <cell r="A11" t="str">
            <v xml:space="preserve"> 68-5106-23-37                          </v>
          </cell>
          <cell r="B11" t="str">
            <v xml:space="preserve"> OVERTIME             </v>
          </cell>
          <cell r="C11">
            <v>12000</v>
          </cell>
          <cell r="D11">
            <v>22912.04</v>
          </cell>
          <cell r="E11">
            <v>20067</v>
          </cell>
          <cell r="F11">
            <v>20811.61</v>
          </cell>
          <cell r="G11">
            <v>20000</v>
          </cell>
          <cell r="H11">
            <v>7803.69</v>
          </cell>
          <cell r="I11">
            <v>13478</v>
          </cell>
          <cell r="J11">
            <v>12000</v>
          </cell>
        </row>
        <row r="12">
          <cell r="A12" t="str">
            <v xml:space="preserve"> 68-5107-23-37                          </v>
          </cell>
          <cell r="B12" t="str">
            <v xml:space="preserve"> HOLIDAY PAY          </v>
          </cell>
          <cell r="C12">
            <v>5312</v>
          </cell>
          <cell r="D12">
            <v>5666.18</v>
          </cell>
          <cell r="E12">
            <v>5000</v>
          </cell>
          <cell r="F12">
            <v>6242.05</v>
          </cell>
          <cell r="G12">
            <v>3500</v>
          </cell>
          <cell r="H12">
            <v>4391.6000000000004</v>
          </cell>
          <cell r="I12">
            <v>6511</v>
          </cell>
          <cell r="J12">
            <v>3500</v>
          </cell>
        </row>
        <row r="13">
          <cell r="A13" t="str">
            <v xml:space="preserve"> 68-5110-23-37                          </v>
          </cell>
          <cell r="B13" t="str">
            <v xml:space="preserve"> LONGEVITY            </v>
          </cell>
          <cell r="C13">
            <v>1920</v>
          </cell>
          <cell r="D13">
            <v>1920</v>
          </cell>
          <cell r="E13">
            <v>1860</v>
          </cell>
          <cell r="F13">
            <v>1860</v>
          </cell>
          <cell r="G13">
            <v>2100</v>
          </cell>
          <cell r="H13">
            <v>2100</v>
          </cell>
          <cell r="I13">
            <v>2100</v>
          </cell>
          <cell r="J13">
            <v>2280</v>
          </cell>
        </row>
        <row r="14">
          <cell r="A14" t="str">
            <v xml:space="preserve"> 68-5111-23-37                          </v>
          </cell>
          <cell r="B14" t="str">
            <v xml:space="preserve"> RETIREMENT           </v>
          </cell>
          <cell r="C14">
            <v>27583</v>
          </cell>
          <cell r="D14">
            <v>29006</v>
          </cell>
          <cell r="E14">
            <v>32822</v>
          </cell>
          <cell r="F14">
            <v>32988.58</v>
          </cell>
          <cell r="G14">
            <v>36012</v>
          </cell>
          <cell r="H14">
            <v>17497.87</v>
          </cell>
          <cell r="I14">
            <v>36282</v>
          </cell>
          <cell r="J14">
            <v>37923</v>
          </cell>
        </row>
        <row r="15">
          <cell r="A15" t="str">
            <v xml:space="preserve"> 68-5112-23-37                          </v>
          </cell>
          <cell r="B15" t="str">
            <v xml:space="preserve"> FICA                 </v>
          </cell>
          <cell r="C15">
            <v>16608</v>
          </cell>
          <cell r="D15">
            <v>17120.66</v>
          </cell>
          <cell r="E15">
            <v>19676</v>
          </cell>
          <cell r="F15">
            <v>19561.02</v>
          </cell>
          <cell r="G15">
            <v>21030</v>
          </cell>
          <cell r="H15">
            <v>10041.83</v>
          </cell>
          <cell r="I15">
            <v>20796</v>
          </cell>
          <cell r="J15">
            <v>21683</v>
          </cell>
        </row>
        <row r="16">
          <cell r="A16" t="str">
            <v xml:space="preserve"> 68-5114-23-37                          </v>
          </cell>
          <cell r="B16" t="str">
            <v xml:space="preserve"> UNEMPLOYMENT BENEFIT </v>
          </cell>
          <cell r="C16">
            <v>0</v>
          </cell>
          <cell r="D16">
            <v>-2060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</row>
        <row r="17">
          <cell r="A17" t="str">
            <v xml:space="preserve"> 68-5116-23-37                          </v>
          </cell>
          <cell r="B17" t="str">
            <v xml:space="preserve"> HEALTH/LIFE INSURANC </v>
          </cell>
          <cell r="C17">
            <v>37874</v>
          </cell>
          <cell r="D17">
            <v>37004.79</v>
          </cell>
          <cell r="E17">
            <v>39845</v>
          </cell>
          <cell r="F17">
            <v>39803.68</v>
          </cell>
          <cell r="G17">
            <v>39015</v>
          </cell>
          <cell r="H17">
            <v>19318</v>
          </cell>
          <cell r="I17">
            <v>39861</v>
          </cell>
          <cell r="J17">
            <v>44474</v>
          </cell>
        </row>
        <row r="18">
          <cell r="A18" t="str">
            <v xml:space="preserve"> 68-5118-23-37                          </v>
          </cell>
          <cell r="B18" t="str">
            <v xml:space="preserve"> WORKER COMPENSATION  </v>
          </cell>
          <cell r="C18">
            <v>6890</v>
          </cell>
          <cell r="D18">
            <v>7149.74</v>
          </cell>
          <cell r="E18">
            <v>11062</v>
          </cell>
          <cell r="F18">
            <v>10978.01</v>
          </cell>
          <cell r="G18">
            <v>10886</v>
          </cell>
          <cell r="H18">
            <v>5255.56</v>
          </cell>
          <cell r="I18">
            <v>10851</v>
          </cell>
          <cell r="J18">
            <v>8475</v>
          </cell>
        </row>
        <row r="19">
          <cell r="A19" t="str">
            <v xml:space="preserve"> 68-5119-23-37                          </v>
          </cell>
          <cell r="B19" t="str">
            <v xml:space="preserve"> OTHER PAYROLL EXPENS </v>
          </cell>
          <cell r="C19">
            <v>0</v>
          </cell>
          <cell r="D19">
            <v>43.28</v>
          </cell>
          <cell r="E19">
            <v>779</v>
          </cell>
          <cell r="F19">
            <v>776.93</v>
          </cell>
          <cell r="G19">
            <v>750</v>
          </cell>
          <cell r="H19">
            <v>362.64</v>
          </cell>
          <cell r="I19">
            <v>752</v>
          </cell>
          <cell r="J19">
            <v>750</v>
          </cell>
        </row>
        <row r="20">
          <cell r="A20" t="str">
            <v xml:space="preserve"> 68-5121-23-37                          </v>
          </cell>
          <cell r="B20" t="str">
            <v xml:space="preserve"> ACCRUED VACATION BEN </v>
          </cell>
          <cell r="C20">
            <v>0</v>
          </cell>
          <cell r="D20">
            <v>-1851.42</v>
          </cell>
          <cell r="E20">
            <v>0</v>
          </cell>
          <cell r="F20">
            <v>3101.51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</row>
        <row r="21">
          <cell r="A21" t="str">
            <v xml:space="preserve"> 68-5123-23-37                          </v>
          </cell>
          <cell r="B21" t="str">
            <v xml:space="preserve"> ACCRUED COMP-TIME BE </v>
          </cell>
          <cell r="C21">
            <v>0</v>
          </cell>
          <cell r="D21">
            <v>186.75</v>
          </cell>
          <cell r="E21">
            <v>0</v>
          </cell>
          <cell r="F21">
            <v>1089.3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</row>
        <row r="23">
          <cell r="A23" t="str">
            <v xml:space="preserve"> 68-5201-23-37                          </v>
          </cell>
          <cell r="B23" t="str">
            <v xml:space="preserve"> OFFICE SUPPLIES      </v>
          </cell>
          <cell r="C23">
            <v>500</v>
          </cell>
          <cell r="D23">
            <v>387.53</v>
          </cell>
          <cell r="E23">
            <v>500</v>
          </cell>
          <cell r="F23">
            <v>584.39</v>
          </cell>
          <cell r="G23">
            <v>500</v>
          </cell>
          <cell r="H23">
            <v>486.77</v>
          </cell>
          <cell r="I23">
            <v>500</v>
          </cell>
          <cell r="J23">
            <v>500</v>
          </cell>
        </row>
        <row r="24">
          <cell r="A24" t="str">
            <v xml:space="preserve"> 68-5206-23-37                          </v>
          </cell>
          <cell r="B24" t="str">
            <v xml:space="preserve"> FUELS OILS LUBRICANT </v>
          </cell>
          <cell r="C24">
            <v>110000</v>
          </cell>
          <cell r="D24">
            <v>118610</v>
          </cell>
          <cell r="E24">
            <v>130000</v>
          </cell>
          <cell r="F24">
            <v>108544.18</v>
          </cell>
          <cell r="G24">
            <v>145000</v>
          </cell>
          <cell r="H24">
            <v>59992.380000000005</v>
          </cell>
          <cell r="I24">
            <v>145000</v>
          </cell>
          <cell r="J24">
            <v>145000</v>
          </cell>
        </row>
        <row r="25">
          <cell r="A25" t="str">
            <v xml:space="preserve"> 68-5299-23-37                          </v>
          </cell>
          <cell r="B25" t="str">
            <v xml:space="preserve"> MISCELLANEOUS SUPPLI </v>
          </cell>
          <cell r="C25">
            <v>2000</v>
          </cell>
          <cell r="D25">
            <v>1697.72</v>
          </cell>
          <cell r="E25">
            <v>1500</v>
          </cell>
          <cell r="F25">
            <v>1929.87</v>
          </cell>
          <cell r="G25">
            <v>1500</v>
          </cell>
          <cell r="H25">
            <v>1322.87</v>
          </cell>
          <cell r="I25">
            <v>1500</v>
          </cell>
          <cell r="J25">
            <v>1500</v>
          </cell>
        </row>
        <row r="27">
          <cell r="A27" t="str">
            <v xml:space="preserve"> 68-5304-23-37                          </v>
          </cell>
          <cell r="B27" t="str">
            <v xml:space="preserve"> MACHINERY &amp; EQUIPMEN </v>
          </cell>
          <cell r="C27">
            <v>95000</v>
          </cell>
          <cell r="D27">
            <v>175674.14</v>
          </cell>
          <cell r="E27">
            <v>150000</v>
          </cell>
          <cell r="F27">
            <v>170873.83</v>
          </cell>
          <cell r="G27">
            <v>150000</v>
          </cell>
          <cell r="H27">
            <v>50798.85</v>
          </cell>
          <cell r="I27">
            <v>150000</v>
          </cell>
          <cell r="J27">
            <v>150000</v>
          </cell>
        </row>
        <row r="28">
          <cell r="A28" t="str">
            <v xml:space="preserve"> 68-5305-23-37                          </v>
          </cell>
          <cell r="B28" t="str">
            <v xml:space="preserve"> VEHICLE MAINTENANCE  </v>
          </cell>
          <cell r="C28">
            <v>500</v>
          </cell>
          <cell r="D28">
            <v>320.8</v>
          </cell>
          <cell r="E28">
            <v>800</v>
          </cell>
          <cell r="F28">
            <v>770.99</v>
          </cell>
          <cell r="G28">
            <v>500</v>
          </cell>
          <cell r="H28">
            <v>0</v>
          </cell>
          <cell r="I28">
            <v>500</v>
          </cell>
          <cell r="J28">
            <v>500</v>
          </cell>
        </row>
        <row r="29">
          <cell r="A29" t="str">
            <v xml:space="preserve"> 68-5319-23-37                          </v>
          </cell>
          <cell r="B29" t="str">
            <v xml:space="preserve"> SOFTWARE MAINTENANCE </v>
          </cell>
          <cell r="C29">
            <v>13000</v>
          </cell>
          <cell r="D29">
            <v>7130.88</v>
          </cell>
          <cell r="E29">
            <v>13000</v>
          </cell>
          <cell r="F29">
            <v>4798.29</v>
          </cell>
          <cell r="G29">
            <v>13000</v>
          </cell>
          <cell r="H29">
            <v>0</v>
          </cell>
          <cell r="I29">
            <v>3900</v>
          </cell>
          <cell r="J29">
            <v>13000</v>
          </cell>
        </row>
        <row r="30">
          <cell r="A30" t="str">
            <v xml:space="preserve"> 68-5399-23-37                          </v>
          </cell>
          <cell r="B30" t="str">
            <v xml:space="preserve"> MISCELLANEOUS MAINTE </v>
          </cell>
          <cell r="C30">
            <v>1000</v>
          </cell>
          <cell r="D30">
            <v>324.26</v>
          </cell>
          <cell r="E30">
            <v>1000</v>
          </cell>
          <cell r="F30">
            <v>973.15</v>
          </cell>
          <cell r="G30">
            <v>1000</v>
          </cell>
          <cell r="H30">
            <v>0</v>
          </cell>
          <cell r="I30">
            <v>2000</v>
          </cell>
          <cell r="J30">
            <v>1000</v>
          </cell>
        </row>
        <row r="31">
          <cell r="A31"/>
          <cell r="B31"/>
          <cell r="E31"/>
          <cell r="F31"/>
          <cell r="G31"/>
          <cell r="H31"/>
          <cell r="J31"/>
        </row>
        <row r="33">
          <cell r="A33" t="str">
            <v xml:space="preserve"> 68-5401-23-37                          </v>
          </cell>
          <cell r="B33" t="str">
            <v xml:space="preserve"> COMMUNICATIONS       </v>
          </cell>
          <cell r="C33">
            <v>3100</v>
          </cell>
          <cell r="D33">
            <v>37.6</v>
          </cell>
          <cell r="E33">
            <v>1000</v>
          </cell>
          <cell r="F33">
            <v>1225.5899999999999</v>
          </cell>
          <cell r="G33">
            <v>1000</v>
          </cell>
          <cell r="H33">
            <v>232.39</v>
          </cell>
          <cell r="I33">
            <v>1000</v>
          </cell>
          <cell r="J33">
            <v>1000</v>
          </cell>
        </row>
        <row r="34">
          <cell r="A34" t="str">
            <v xml:space="preserve"> 68-5403-23-37                          </v>
          </cell>
          <cell r="B34" t="str">
            <v xml:space="preserve"> GENERAL INSURANCE    </v>
          </cell>
          <cell r="C34">
            <v>14300</v>
          </cell>
          <cell r="D34">
            <v>14098.6</v>
          </cell>
          <cell r="E34">
            <v>15017</v>
          </cell>
          <cell r="F34">
            <v>8815.85</v>
          </cell>
          <cell r="G34">
            <v>15017</v>
          </cell>
          <cell r="H34">
            <v>2455</v>
          </cell>
          <cell r="I34">
            <v>6200</v>
          </cell>
          <cell r="J34">
            <v>8000</v>
          </cell>
        </row>
        <row r="35">
          <cell r="A35" t="str">
            <v xml:space="preserve"> 68-5404-23-37                          </v>
          </cell>
          <cell r="B35" t="str">
            <v xml:space="preserve"> PROFESSIONAL FEES    </v>
          </cell>
          <cell r="C35">
            <v>2500</v>
          </cell>
          <cell r="D35">
            <v>1099.0899999999999</v>
          </cell>
          <cell r="E35">
            <v>2500</v>
          </cell>
          <cell r="F35">
            <v>2602.75</v>
          </cell>
          <cell r="G35">
            <v>2500</v>
          </cell>
          <cell r="H35">
            <v>444.01</v>
          </cell>
          <cell r="I35">
            <v>2500</v>
          </cell>
          <cell r="J35">
            <v>2500</v>
          </cell>
        </row>
        <row r="36">
          <cell r="A36" t="str">
            <v xml:space="preserve"> 68-5406-23-37                          </v>
          </cell>
          <cell r="B36" t="str">
            <v xml:space="preserve"> TRAINING             </v>
          </cell>
          <cell r="C36">
            <v>3000</v>
          </cell>
          <cell r="D36">
            <v>3081.87</v>
          </cell>
          <cell r="E36">
            <v>2500</v>
          </cell>
          <cell r="F36">
            <v>2261</v>
          </cell>
          <cell r="G36">
            <v>2500</v>
          </cell>
          <cell r="H36">
            <v>2080</v>
          </cell>
          <cell r="I36">
            <v>4000</v>
          </cell>
          <cell r="J36">
            <v>3500</v>
          </cell>
        </row>
        <row r="37">
          <cell r="A37" t="str">
            <v xml:space="preserve"> 68-5407-23-37                          </v>
          </cell>
          <cell r="B37" t="str">
            <v xml:space="preserve"> JUDGMENTS AND DAMAGE </v>
          </cell>
          <cell r="C37">
            <v>1000</v>
          </cell>
          <cell r="D37">
            <v>3475</v>
          </cell>
          <cell r="E37">
            <v>1000</v>
          </cell>
          <cell r="F37">
            <v>790</v>
          </cell>
          <cell r="G37">
            <v>1000</v>
          </cell>
          <cell r="H37">
            <v>0</v>
          </cell>
          <cell r="I37">
            <v>1000</v>
          </cell>
          <cell r="J37">
            <v>1000</v>
          </cell>
        </row>
        <row r="38">
          <cell r="A38" t="str">
            <v xml:space="preserve"> 68-5411-23-37                          </v>
          </cell>
          <cell r="B38" t="str">
            <v xml:space="preserve"> MACHINERY AND EQUIPM </v>
          </cell>
          <cell r="C38">
            <v>2500</v>
          </cell>
          <cell r="D38">
            <v>0</v>
          </cell>
          <cell r="E38">
            <v>26500</v>
          </cell>
          <cell r="F38">
            <v>61660</v>
          </cell>
          <cell r="G38">
            <v>26500</v>
          </cell>
          <cell r="H38">
            <v>46020</v>
          </cell>
          <cell r="I38">
            <v>111500</v>
          </cell>
          <cell r="J38">
            <v>85000</v>
          </cell>
        </row>
        <row r="39">
          <cell r="A39" t="str">
            <v xml:space="preserve"> 68-5455-23-37                          </v>
          </cell>
          <cell r="B39" t="str">
            <v xml:space="preserve"> UNIFORM PURCHASE/REN </v>
          </cell>
          <cell r="C39">
            <v>6000</v>
          </cell>
          <cell r="D39">
            <v>9263.33</v>
          </cell>
          <cell r="E39">
            <v>6500</v>
          </cell>
          <cell r="F39">
            <v>6584.02</v>
          </cell>
          <cell r="G39">
            <v>6000</v>
          </cell>
          <cell r="H39">
            <v>1124.56</v>
          </cell>
          <cell r="I39">
            <v>6000</v>
          </cell>
          <cell r="J39">
            <v>6000</v>
          </cell>
        </row>
        <row r="40">
          <cell r="A40" t="str">
            <v xml:space="preserve"> 68-5499-23-37                          </v>
          </cell>
          <cell r="B40" t="str">
            <v xml:space="preserve"> MISCELLANEOUS SERVIC </v>
          </cell>
          <cell r="C40">
            <v>1000</v>
          </cell>
          <cell r="D40">
            <v>892.7</v>
          </cell>
          <cell r="E40">
            <v>1000</v>
          </cell>
          <cell r="F40">
            <v>1932.81</v>
          </cell>
          <cell r="G40">
            <v>1000</v>
          </cell>
          <cell r="H40">
            <v>103.45</v>
          </cell>
          <cell r="I40">
            <v>1000</v>
          </cell>
          <cell r="J40">
            <v>1000</v>
          </cell>
        </row>
        <row r="41">
          <cell r="A41"/>
          <cell r="B41"/>
          <cell r="E41"/>
          <cell r="F41"/>
          <cell r="G41"/>
          <cell r="H41"/>
          <cell r="J41"/>
        </row>
        <row r="43">
          <cell r="A43" t="str">
            <v xml:space="preserve"> 68-6515-23-37                          </v>
          </cell>
          <cell r="B43" t="str">
            <v xml:space="preserve"> CARTS                </v>
          </cell>
          <cell r="C43">
            <v>23587</v>
          </cell>
          <cell r="D43">
            <v>24984</v>
          </cell>
          <cell r="E43">
            <v>36500</v>
          </cell>
          <cell r="F43">
            <v>23435</v>
          </cell>
          <cell r="G43">
            <v>36000</v>
          </cell>
          <cell r="H43">
            <v>11039</v>
          </cell>
          <cell r="I43">
            <v>32691</v>
          </cell>
          <cell r="J43">
            <v>34491</v>
          </cell>
        </row>
        <row r="44">
          <cell r="A44" t="str">
            <v xml:space="preserve"> 68-6519-23-37                          </v>
          </cell>
          <cell r="B44" t="str">
            <v xml:space="preserve"> METAL REFUSE CONTAIN </v>
          </cell>
          <cell r="C44">
            <v>39594</v>
          </cell>
          <cell r="D44">
            <v>33492.199999999997</v>
          </cell>
          <cell r="E44">
            <v>106500</v>
          </cell>
          <cell r="F44">
            <v>160111.85999999999</v>
          </cell>
          <cell r="G44">
            <v>65000</v>
          </cell>
          <cell r="H44">
            <v>76745.95</v>
          </cell>
          <cell r="I44">
            <v>99000</v>
          </cell>
          <cell r="J44">
            <v>61476</v>
          </cell>
        </row>
        <row r="48">
          <cell r="C48">
            <v>630703</v>
          </cell>
          <cell r="D48">
            <v>715802.56000000017</v>
          </cell>
          <cell r="E48">
            <v>860787</v>
          </cell>
          <cell r="F48">
            <v>928302.08000000007</v>
          </cell>
          <cell r="G48">
            <v>849861</v>
          </cell>
          <cell r="H48">
            <v>439912.25</v>
          </cell>
          <cell r="I48">
            <v>952695</v>
          </cell>
          <cell r="J48">
            <v>911453</v>
          </cell>
        </row>
      </sheetData>
      <sheetData sheetId="3">
        <row r="10">
          <cell r="A10" t="str">
            <v xml:space="preserve"> 68-5101-23-38                          </v>
          </cell>
          <cell r="B10" t="str">
            <v xml:space="preserve"> SALARIES             </v>
          </cell>
          <cell r="C10">
            <v>78531</v>
          </cell>
          <cell r="D10">
            <v>77988.08</v>
          </cell>
          <cell r="E10">
            <v>80943</v>
          </cell>
          <cell r="F10">
            <v>80719.37</v>
          </cell>
          <cell r="G10">
            <v>84718</v>
          </cell>
          <cell r="H10">
            <v>40154.86</v>
          </cell>
          <cell r="I10">
            <v>84285</v>
          </cell>
          <cell r="J10">
            <v>86784</v>
          </cell>
        </row>
        <row r="11">
          <cell r="A11" t="str">
            <v xml:space="preserve"> 68-5106-23-38                          </v>
          </cell>
          <cell r="B11" t="str">
            <v xml:space="preserve"> OVERTIME             </v>
          </cell>
          <cell r="C11">
            <v>5000</v>
          </cell>
          <cell r="D11">
            <v>154.36000000000001</v>
          </cell>
          <cell r="E11">
            <v>5000</v>
          </cell>
          <cell r="F11">
            <v>1610.26</v>
          </cell>
          <cell r="G11">
            <v>5000</v>
          </cell>
          <cell r="H11">
            <v>1060.03</v>
          </cell>
          <cell r="I11">
            <v>4646</v>
          </cell>
          <cell r="J11">
            <v>5000</v>
          </cell>
        </row>
        <row r="12">
          <cell r="A12" t="str">
            <v xml:space="preserve"> 68-5107-23-38                          </v>
          </cell>
          <cell r="B12" t="str">
            <v xml:space="preserve"> HOLIDAY PAY          </v>
          </cell>
          <cell r="C12">
            <v>540</v>
          </cell>
          <cell r="D12">
            <v>456.04</v>
          </cell>
          <cell r="E12">
            <v>540</v>
          </cell>
          <cell r="F12">
            <v>470.51</v>
          </cell>
          <cell r="G12">
            <v>540</v>
          </cell>
          <cell r="H12">
            <v>433.01</v>
          </cell>
          <cell r="I12">
            <v>558</v>
          </cell>
          <cell r="J12">
            <v>540</v>
          </cell>
        </row>
        <row r="13">
          <cell r="A13" t="str">
            <v xml:space="preserve"> 68-5110-23-38                          </v>
          </cell>
          <cell r="B13" t="str">
            <v xml:space="preserve"> LONGEVITY            </v>
          </cell>
          <cell r="C13">
            <v>1800</v>
          </cell>
          <cell r="D13">
            <v>1800</v>
          </cell>
          <cell r="E13">
            <v>1860</v>
          </cell>
          <cell r="F13">
            <v>1860</v>
          </cell>
          <cell r="G13">
            <v>2100</v>
          </cell>
          <cell r="H13">
            <v>2100</v>
          </cell>
          <cell r="I13">
            <v>2100</v>
          </cell>
          <cell r="J13">
            <v>2220</v>
          </cell>
        </row>
        <row r="14">
          <cell r="A14" t="str">
            <v xml:space="preserve"> 68-5111-23-38                          </v>
          </cell>
          <cell r="B14" t="str">
            <v xml:space="preserve"> RETIREMENT           </v>
          </cell>
          <cell r="C14">
            <v>10708</v>
          </cell>
          <cell r="D14">
            <v>10031.27</v>
          </cell>
          <cell r="E14">
            <v>11179</v>
          </cell>
          <cell r="F14">
            <v>10714.36</v>
          </cell>
          <cell r="G14">
            <v>12197</v>
          </cell>
          <cell r="H14">
            <v>5710.46</v>
          </cell>
          <cell r="I14">
            <v>12106</v>
          </cell>
          <cell r="J14">
            <v>12750</v>
          </cell>
        </row>
        <row r="15">
          <cell r="A15" t="str">
            <v xml:space="preserve"> 68-5112-23-38                          </v>
          </cell>
          <cell r="B15" t="str">
            <v xml:space="preserve"> FICA                 </v>
          </cell>
          <cell r="C15">
            <v>6585</v>
          </cell>
          <cell r="D15">
            <v>6132.98</v>
          </cell>
          <cell r="E15">
            <v>6771</v>
          </cell>
          <cell r="F15">
            <v>6455.23</v>
          </cell>
          <cell r="G15">
            <v>7123</v>
          </cell>
          <cell r="H15">
            <v>3336.5</v>
          </cell>
          <cell r="I15">
            <v>7020</v>
          </cell>
          <cell r="J15">
            <v>7290</v>
          </cell>
        </row>
        <row r="16">
          <cell r="A16" t="str">
            <v xml:space="preserve"> 68-5116-23-38                          </v>
          </cell>
          <cell r="B16" t="str">
            <v xml:space="preserve"> HEALTH/LIFE INSURANC </v>
          </cell>
          <cell r="C16">
            <v>14197</v>
          </cell>
          <cell r="D16">
            <v>14080.16</v>
          </cell>
          <cell r="E16">
            <v>16477</v>
          </cell>
          <cell r="F16">
            <v>16458.240000000002</v>
          </cell>
          <cell r="G16">
            <v>15606</v>
          </cell>
          <cell r="H16">
            <v>7720.79</v>
          </cell>
          <cell r="I16">
            <v>15938</v>
          </cell>
          <cell r="J16">
            <v>17790</v>
          </cell>
        </row>
        <row r="17">
          <cell r="A17" t="str">
            <v xml:space="preserve"> 68-5118-23-38                          </v>
          </cell>
          <cell r="B17" t="str">
            <v xml:space="preserve"> WORKER COMPENSATION  </v>
          </cell>
          <cell r="C17">
            <v>2701</v>
          </cell>
          <cell r="D17">
            <v>2548.4899999999998</v>
          </cell>
          <cell r="E17">
            <v>3815</v>
          </cell>
          <cell r="F17">
            <v>3646.31</v>
          </cell>
          <cell r="G17">
            <v>3687</v>
          </cell>
          <cell r="H17">
            <v>1736.36</v>
          </cell>
          <cell r="I17">
            <v>3646</v>
          </cell>
          <cell r="J17">
            <v>2849</v>
          </cell>
        </row>
        <row r="18">
          <cell r="A18" t="str">
            <v xml:space="preserve"> 68-5119-23-38                          </v>
          </cell>
          <cell r="B18" t="str">
            <v xml:space="preserve"> OTHER PAYROLL EXPENS </v>
          </cell>
          <cell r="C18">
            <v>763</v>
          </cell>
          <cell r="D18">
            <v>763.44</v>
          </cell>
          <cell r="E18">
            <v>750</v>
          </cell>
          <cell r="F18">
            <v>748.08</v>
          </cell>
          <cell r="G18">
            <v>750</v>
          </cell>
          <cell r="H18">
            <v>362.64</v>
          </cell>
          <cell r="I18">
            <v>752</v>
          </cell>
          <cell r="J18">
            <v>750</v>
          </cell>
        </row>
        <row r="19">
          <cell r="A19" t="str">
            <v xml:space="preserve"> 68-5121-23-38                          </v>
          </cell>
          <cell r="B19" t="str">
            <v xml:space="preserve"> ACCRUED VACATION BEN </v>
          </cell>
          <cell r="C19">
            <v>0</v>
          </cell>
          <cell r="D19">
            <v>2006.6</v>
          </cell>
          <cell r="E19">
            <v>0</v>
          </cell>
          <cell r="F19">
            <v>-861.97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</row>
        <row r="20">
          <cell r="A20" t="str">
            <v xml:space="preserve"> 68-5123-23-38                          </v>
          </cell>
          <cell r="B20" t="str">
            <v xml:space="preserve"> ACCRUED COMP-TIME BE </v>
          </cell>
          <cell r="E20">
            <v>0</v>
          </cell>
          <cell r="F20">
            <v>-514.14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</row>
        <row r="22">
          <cell r="A22" t="str">
            <v xml:space="preserve"> 68-5201-23-38                          </v>
          </cell>
          <cell r="B22" t="str">
            <v xml:space="preserve"> OFFICE SUPPLIES      </v>
          </cell>
          <cell r="C22">
            <v>1000</v>
          </cell>
          <cell r="D22">
            <v>1052.58</v>
          </cell>
          <cell r="E22">
            <v>2800</v>
          </cell>
          <cell r="F22">
            <v>2546.19</v>
          </cell>
          <cell r="G22">
            <v>1000</v>
          </cell>
          <cell r="H22">
            <v>632.45000000000005</v>
          </cell>
          <cell r="I22">
            <v>1000</v>
          </cell>
          <cell r="J22">
            <v>1000</v>
          </cell>
        </row>
        <row r="23">
          <cell r="A23" t="str">
            <v xml:space="preserve"> 68-5202-23-38                          </v>
          </cell>
          <cell r="B23" t="str">
            <v xml:space="preserve"> POSTAGE              </v>
          </cell>
          <cell r="C23">
            <v>300</v>
          </cell>
          <cell r="D23">
            <v>0</v>
          </cell>
          <cell r="E23">
            <v>200</v>
          </cell>
          <cell r="F23">
            <v>5.01</v>
          </cell>
          <cell r="G23">
            <v>200</v>
          </cell>
          <cell r="H23">
            <v>0</v>
          </cell>
          <cell r="I23">
            <v>50</v>
          </cell>
          <cell r="J23">
            <v>50</v>
          </cell>
        </row>
        <row r="24">
          <cell r="A24" t="str">
            <v xml:space="preserve"> 68-5206-23-38                          </v>
          </cell>
          <cell r="B24" t="str">
            <v xml:space="preserve"> FUELS OILS LUBRICANT </v>
          </cell>
          <cell r="C24">
            <v>35000</v>
          </cell>
          <cell r="D24">
            <v>30040.31</v>
          </cell>
          <cell r="E24">
            <v>34000</v>
          </cell>
          <cell r="F24">
            <v>34423.769999999997</v>
          </cell>
          <cell r="G24">
            <v>47000</v>
          </cell>
          <cell r="H24">
            <v>23515.65</v>
          </cell>
          <cell r="I24">
            <v>47000</v>
          </cell>
          <cell r="J24">
            <v>50000</v>
          </cell>
        </row>
        <row r="25">
          <cell r="A25" t="str">
            <v xml:space="preserve"> 68-5299-23-38                          </v>
          </cell>
          <cell r="B25" t="str">
            <v xml:space="preserve"> MISCELLANEOUS SUPPLI </v>
          </cell>
          <cell r="E25">
            <v>2500</v>
          </cell>
          <cell r="F25">
            <v>3339.14</v>
          </cell>
          <cell r="G25">
            <v>2000</v>
          </cell>
          <cell r="H25">
            <v>1755.63</v>
          </cell>
          <cell r="I25">
            <v>2000</v>
          </cell>
          <cell r="J25">
            <v>2000</v>
          </cell>
        </row>
        <row r="27">
          <cell r="A27" t="str">
            <v xml:space="preserve"> 68-5302-23-38                          </v>
          </cell>
          <cell r="B27" t="str">
            <v xml:space="preserve"> BUILDING MAINTENANCE </v>
          </cell>
          <cell r="C27">
            <v>4000</v>
          </cell>
          <cell r="D27">
            <v>5540.17</v>
          </cell>
          <cell r="E27">
            <v>8700</v>
          </cell>
          <cell r="F27">
            <v>5733.9</v>
          </cell>
          <cell r="G27">
            <v>10000</v>
          </cell>
          <cell r="H27">
            <v>10836.87</v>
          </cell>
          <cell r="I27">
            <v>15000</v>
          </cell>
          <cell r="J27">
            <v>15000</v>
          </cell>
        </row>
        <row r="28">
          <cell r="A28" t="str">
            <v xml:space="preserve"> 68-5304-23-38                          </v>
          </cell>
          <cell r="B28" t="str">
            <v xml:space="preserve"> MACHINERY &amp; EQUIPMEN </v>
          </cell>
          <cell r="C28">
            <v>33000</v>
          </cell>
          <cell r="D28">
            <v>33159.339999999997</v>
          </cell>
          <cell r="E28">
            <v>155000</v>
          </cell>
          <cell r="F28">
            <v>163410.29</v>
          </cell>
          <cell r="G28">
            <v>65000</v>
          </cell>
          <cell r="H28">
            <v>48396.2</v>
          </cell>
          <cell r="I28">
            <v>140000</v>
          </cell>
          <cell r="J28">
            <v>65000</v>
          </cell>
        </row>
        <row r="29">
          <cell r="A29" t="str">
            <v xml:space="preserve"> 68-5305-23-38                          </v>
          </cell>
          <cell r="B29" t="str">
            <v xml:space="preserve"> VEHICLE MAINTENANCE  </v>
          </cell>
          <cell r="C29">
            <v>600</v>
          </cell>
          <cell r="D29">
            <v>626.73</v>
          </cell>
          <cell r="E29">
            <v>600</v>
          </cell>
          <cell r="F29">
            <v>3753.05</v>
          </cell>
          <cell r="G29">
            <v>600</v>
          </cell>
          <cell r="H29">
            <v>749.55</v>
          </cell>
          <cell r="I29">
            <v>0</v>
          </cell>
          <cell r="J29">
            <v>600</v>
          </cell>
        </row>
        <row r="30">
          <cell r="A30" t="str">
            <v xml:space="preserve"> 68-5319-23-38                          </v>
          </cell>
          <cell r="B30" t="str">
            <v xml:space="preserve"> SOFTWARE MAINTENANCE </v>
          </cell>
          <cell r="E30">
            <v>0</v>
          </cell>
          <cell r="F30">
            <v>37.32</v>
          </cell>
          <cell r="G30">
            <v>0</v>
          </cell>
          <cell r="H30">
            <v>59.72</v>
          </cell>
          <cell r="I30">
            <v>100</v>
          </cell>
          <cell r="J30">
            <v>0</v>
          </cell>
        </row>
        <row r="31">
          <cell r="A31" t="str">
            <v xml:space="preserve"> 68-5399-23-38                          </v>
          </cell>
          <cell r="B31" t="str">
            <v xml:space="preserve"> MISCELLANEOUS MAINTE </v>
          </cell>
          <cell r="E31">
            <v>1500</v>
          </cell>
          <cell r="F31">
            <v>2851.22</v>
          </cell>
          <cell r="G31">
            <v>1500</v>
          </cell>
          <cell r="H31">
            <v>0</v>
          </cell>
          <cell r="I31">
            <v>1500</v>
          </cell>
          <cell r="J31">
            <v>1500</v>
          </cell>
        </row>
        <row r="33">
          <cell r="A33" t="str">
            <v xml:space="preserve"> 68-5401-23-38                          </v>
          </cell>
          <cell r="B33" t="str">
            <v xml:space="preserve"> COMMUNICATIONS       </v>
          </cell>
          <cell r="C33">
            <v>500</v>
          </cell>
          <cell r="D33">
            <v>18</v>
          </cell>
          <cell r="E33">
            <v>100</v>
          </cell>
          <cell r="F33">
            <v>414.64</v>
          </cell>
          <cell r="G33">
            <v>100</v>
          </cell>
          <cell r="H33">
            <v>1331.14</v>
          </cell>
          <cell r="I33">
            <v>2000</v>
          </cell>
          <cell r="J33">
            <v>100</v>
          </cell>
        </row>
        <row r="34">
          <cell r="A34" t="str">
            <v xml:space="preserve"> 68-5403-23-38                          </v>
          </cell>
          <cell r="B34" t="str">
            <v xml:space="preserve"> GENERAL INSURANCE    </v>
          </cell>
          <cell r="C34">
            <v>5880</v>
          </cell>
          <cell r="D34">
            <v>5810.4</v>
          </cell>
          <cell r="E34">
            <v>6200</v>
          </cell>
          <cell r="F34">
            <v>7469.74</v>
          </cell>
          <cell r="G34">
            <v>6200</v>
          </cell>
          <cell r="H34">
            <v>6002</v>
          </cell>
          <cell r="I34">
            <v>14800</v>
          </cell>
          <cell r="J34">
            <v>14800</v>
          </cell>
        </row>
        <row r="35">
          <cell r="A35" t="str">
            <v xml:space="preserve"> 68-5404-23-38                          </v>
          </cell>
          <cell r="B35" t="str">
            <v xml:space="preserve"> PROFESSIONAL FEES    </v>
          </cell>
          <cell r="C35">
            <v>1000</v>
          </cell>
          <cell r="D35">
            <v>36</v>
          </cell>
          <cell r="E35">
            <v>500</v>
          </cell>
          <cell r="F35">
            <v>1595.37</v>
          </cell>
          <cell r="G35">
            <v>500</v>
          </cell>
          <cell r="H35">
            <v>36</v>
          </cell>
          <cell r="I35">
            <v>500</v>
          </cell>
          <cell r="J35">
            <v>500</v>
          </cell>
        </row>
        <row r="36">
          <cell r="A36" t="str">
            <v xml:space="preserve"> 68-5406-23-38                          </v>
          </cell>
          <cell r="B36" t="str">
            <v xml:space="preserve"> TRAINING             </v>
          </cell>
          <cell r="C36">
            <v>1000</v>
          </cell>
          <cell r="D36">
            <v>1036</v>
          </cell>
          <cell r="E36">
            <v>1000</v>
          </cell>
          <cell r="F36">
            <v>917.67</v>
          </cell>
          <cell r="G36">
            <v>1000</v>
          </cell>
          <cell r="H36">
            <v>677.04</v>
          </cell>
          <cell r="I36">
            <v>1200</v>
          </cell>
          <cell r="J36">
            <v>1000</v>
          </cell>
        </row>
        <row r="37">
          <cell r="A37" t="str">
            <v xml:space="preserve"> 68-5408-23-38                          </v>
          </cell>
          <cell r="B37" t="str">
            <v xml:space="preserve"> ELECTRIC UTILITY SER </v>
          </cell>
          <cell r="C37">
            <v>1620</v>
          </cell>
          <cell r="D37">
            <v>1174.32</v>
          </cell>
          <cell r="E37">
            <v>1652</v>
          </cell>
          <cell r="F37">
            <v>2215.23</v>
          </cell>
          <cell r="G37">
            <v>1652</v>
          </cell>
          <cell r="H37">
            <v>1137.53</v>
          </cell>
          <cell r="I37">
            <v>2300</v>
          </cell>
          <cell r="J37">
            <v>2400</v>
          </cell>
        </row>
        <row r="38">
          <cell r="A38" t="str">
            <v xml:space="preserve"> 68-5409-23-38                          </v>
          </cell>
          <cell r="B38" t="str">
            <v xml:space="preserve"> CONTRACTUAL SERVICES </v>
          </cell>
          <cell r="C38">
            <v>0</v>
          </cell>
          <cell r="D38">
            <v>0</v>
          </cell>
          <cell r="E38">
            <v>200</v>
          </cell>
          <cell r="F38">
            <v>281.12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</row>
        <row r="39">
          <cell r="A39" t="str">
            <v xml:space="preserve"> 68-5411-23-38</v>
          </cell>
          <cell r="B39" t="str">
            <v xml:space="preserve"> MACHINERY AND EQUIPMENT RENTAL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50000</v>
          </cell>
        </row>
        <row r="40">
          <cell r="A40" t="str">
            <v xml:space="preserve"> 68-5441-23-38                          </v>
          </cell>
          <cell r="B40" t="str">
            <v xml:space="preserve"> SOLID WASTE UTILITY  </v>
          </cell>
          <cell r="C40">
            <v>1957</v>
          </cell>
          <cell r="D40">
            <v>1771.2</v>
          </cell>
          <cell r="E40">
            <v>2025</v>
          </cell>
          <cell r="F40">
            <v>1771.2</v>
          </cell>
          <cell r="G40">
            <v>2025</v>
          </cell>
          <cell r="H40">
            <v>921</v>
          </cell>
          <cell r="I40">
            <v>2025</v>
          </cell>
          <cell r="J40">
            <v>2025</v>
          </cell>
        </row>
        <row r="41">
          <cell r="A41" t="str">
            <v xml:space="preserve"> 68-5442-23-38                          </v>
          </cell>
          <cell r="B41" t="str">
            <v xml:space="preserve"> WATER/SEWER UTILITY  </v>
          </cell>
          <cell r="C41">
            <v>3000</v>
          </cell>
          <cell r="D41">
            <v>2263.0700000000002</v>
          </cell>
          <cell r="E41">
            <v>3114</v>
          </cell>
          <cell r="F41">
            <v>1778.66</v>
          </cell>
          <cell r="G41">
            <v>3114</v>
          </cell>
          <cell r="H41">
            <v>1394.19</v>
          </cell>
          <cell r="I41">
            <v>3114</v>
          </cell>
          <cell r="J41">
            <v>3114</v>
          </cell>
        </row>
        <row r="42">
          <cell r="A42" t="str">
            <v xml:space="preserve"> 68-5446-23-38                          </v>
          </cell>
          <cell r="B42" t="str">
            <v xml:space="preserve"> STORMWATER UTILITY F </v>
          </cell>
          <cell r="C42">
            <v>13000</v>
          </cell>
          <cell r="D42">
            <v>12893.52</v>
          </cell>
          <cell r="E42">
            <v>13000</v>
          </cell>
          <cell r="F42">
            <v>12901.1</v>
          </cell>
          <cell r="G42">
            <v>13000</v>
          </cell>
          <cell r="H42">
            <v>6469.5</v>
          </cell>
          <cell r="I42">
            <v>13000</v>
          </cell>
          <cell r="J42">
            <v>13000</v>
          </cell>
        </row>
        <row r="43">
          <cell r="A43" t="str">
            <v xml:space="preserve"> 68-5455-23-38                          </v>
          </cell>
          <cell r="B43" t="str">
            <v xml:space="preserve"> UNIFORM PURCHASE/REN </v>
          </cell>
          <cell r="C43" t="str">
            <v xml:space="preserve">                     </v>
          </cell>
          <cell r="D43" t="str">
            <v xml:space="preserve">                     </v>
          </cell>
          <cell r="E43">
            <v>500</v>
          </cell>
          <cell r="F43">
            <v>812.48</v>
          </cell>
          <cell r="G43">
            <v>500</v>
          </cell>
          <cell r="H43">
            <v>298.68</v>
          </cell>
          <cell r="I43">
            <v>500</v>
          </cell>
          <cell r="J43">
            <v>500</v>
          </cell>
        </row>
        <row r="44">
          <cell r="A44" t="str">
            <v xml:space="preserve"> 68-5499-23-38                          </v>
          </cell>
          <cell r="B44" t="str">
            <v xml:space="preserve"> MISCELLANEOUS SERVIC </v>
          </cell>
          <cell r="E44">
            <v>2750</v>
          </cell>
          <cell r="F44">
            <v>5018.22</v>
          </cell>
          <cell r="G44">
            <v>2750</v>
          </cell>
          <cell r="H44">
            <v>5862.08</v>
          </cell>
          <cell r="I44">
            <v>7300</v>
          </cell>
          <cell r="J44">
            <v>7000</v>
          </cell>
        </row>
        <row r="46">
          <cell r="A46" t="str">
            <v xml:space="preserve"> 68-6502-23-38                          </v>
          </cell>
          <cell r="B46" t="str">
            <v xml:space="preserve"> BUILDINGS            </v>
          </cell>
          <cell r="C46">
            <v>0</v>
          </cell>
          <cell r="D46">
            <v>0</v>
          </cell>
          <cell r="E46">
            <v>0</v>
          </cell>
          <cell r="F46">
            <v>5655.74</v>
          </cell>
          <cell r="G46">
            <v>0</v>
          </cell>
          <cell r="H46">
            <v>0</v>
          </cell>
          <cell r="I46">
            <v>0</v>
          </cell>
          <cell r="J46">
            <v>172000</v>
          </cell>
        </row>
        <row r="47">
          <cell r="A47" t="str">
            <v xml:space="preserve"> 68-6504-23-38                          </v>
          </cell>
          <cell r="B47" t="str">
            <v xml:space="preserve"> MACHINERY &amp; EQUIPMEN </v>
          </cell>
          <cell r="E47">
            <v>0</v>
          </cell>
          <cell r="F47">
            <v>12284</v>
          </cell>
          <cell r="G47">
            <v>327535</v>
          </cell>
          <cell r="H47">
            <v>360158.85</v>
          </cell>
          <cell r="I47">
            <v>360159</v>
          </cell>
          <cell r="J47">
            <v>0</v>
          </cell>
        </row>
        <row r="50">
          <cell r="B50" t="str">
            <v xml:space="preserve"> TRANSFER STATION</v>
          </cell>
          <cell r="C50">
            <v>228932</v>
          </cell>
          <cell r="D50">
            <v>218998.96000000002</v>
          </cell>
          <cell r="E50">
            <v>363676</v>
          </cell>
          <cell r="F50">
            <v>390521.31</v>
          </cell>
          <cell r="G50">
            <v>617397</v>
          </cell>
          <cell r="H50">
            <v>532848.73</v>
          </cell>
          <cell r="I50">
            <v>744599</v>
          </cell>
          <cell r="J50">
            <v>537562</v>
          </cell>
        </row>
      </sheetData>
      <sheetData sheetId="4"/>
      <sheetData sheetId="5"/>
      <sheetData sheetId="6"/>
      <sheetData sheetId="7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22">
          <cell r="C22">
            <v>1330282</v>
          </cell>
          <cell r="D22">
            <v>2113645.79</v>
          </cell>
          <cell r="E22">
            <v>1255056</v>
          </cell>
          <cell r="F22">
            <v>1754984.33</v>
          </cell>
          <cell r="G22">
            <v>1254786</v>
          </cell>
          <cell r="H22">
            <v>718024.13000000012</v>
          </cell>
          <cell r="I22">
            <v>1254786</v>
          </cell>
          <cell r="J22">
            <v>1359945</v>
          </cell>
        </row>
      </sheetData>
      <sheetData sheetId="1"/>
      <sheetData sheetId="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venues"/>
      <sheetName val="Sheet1"/>
    </sheetNames>
    <sheetDataSet>
      <sheetData sheetId="0">
        <row r="19">
          <cell r="C19">
            <v>1334273</v>
          </cell>
          <cell r="D19">
            <v>1356725.07</v>
          </cell>
          <cell r="E19">
            <v>1362283</v>
          </cell>
          <cell r="F19">
            <v>1388797.32</v>
          </cell>
          <cell r="G19">
            <v>1373117</v>
          </cell>
          <cell r="H19">
            <v>863144.99</v>
          </cell>
          <cell r="I19">
            <v>1387617</v>
          </cell>
          <cell r="J19">
            <v>1375618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"/>
  <sheetViews>
    <sheetView tabSelected="1" workbookViewId="0">
      <selection activeCell="J23" sqref="J23"/>
    </sheetView>
  </sheetViews>
  <sheetFormatPr defaultRowHeight="15" x14ac:dyDescent="0.25"/>
  <cols>
    <col min="1" max="1" width="32.5703125" customWidth="1"/>
    <col min="2" max="4" width="10.7109375" bestFit="1" customWidth="1"/>
    <col min="5" max="5" width="12.7109375" bestFit="1" customWidth="1"/>
    <col min="6" max="6" width="10.7109375" bestFit="1" customWidth="1"/>
    <col min="7" max="7" width="11.42578125" bestFit="1" customWidth="1"/>
    <col min="8" max="9" width="10.7109375" bestFit="1" customWidth="1"/>
  </cols>
  <sheetData>
    <row r="1" spans="1:9" x14ac:dyDescent="0.25">
      <c r="A1" s="1" t="s">
        <v>0</v>
      </c>
      <c r="B1" s="1"/>
      <c r="C1" s="1"/>
      <c r="D1" s="1"/>
      <c r="E1" s="1"/>
      <c r="F1" s="1"/>
      <c r="G1" s="2"/>
      <c r="H1" s="2"/>
      <c r="I1" s="2"/>
    </row>
    <row r="2" spans="1:9" x14ac:dyDescent="0.25">
      <c r="A2" s="1" t="str">
        <f>[1]Sheet1!$A$2</f>
        <v>BUDGET 2024-2025</v>
      </c>
      <c r="B2" s="1"/>
      <c r="C2" s="1"/>
      <c r="D2" s="1"/>
      <c r="E2" s="1"/>
      <c r="F2" s="1"/>
      <c r="G2" s="2"/>
      <c r="H2" s="2"/>
      <c r="I2" s="2"/>
    </row>
    <row r="3" spans="1:9" x14ac:dyDescent="0.25">
      <c r="A3" s="1" t="s">
        <v>1</v>
      </c>
      <c r="B3" s="1"/>
      <c r="C3" s="1"/>
      <c r="D3" s="1"/>
      <c r="E3" s="1"/>
      <c r="F3" s="1"/>
      <c r="G3" s="2"/>
      <c r="H3" s="2"/>
      <c r="I3" s="2"/>
    </row>
    <row r="4" spans="1:9" x14ac:dyDescent="0.25">
      <c r="A4" s="3"/>
      <c r="B4" s="4"/>
      <c r="C4" s="4"/>
      <c r="D4" s="4"/>
      <c r="E4" s="4"/>
      <c r="F4" s="5"/>
      <c r="G4" s="5"/>
      <c r="H4" s="3"/>
      <c r="I4" s="3"/>
    </row>
    <row r="5" spans="1:9" x14ac:dyDescent="0.25">
      <c r="A5" s="6"/>
      <c r="B5" s="7" t="str">
        <f>[1]Sheet1!D2</f>
        <v>2021-22</v>
      </c>
      <c r="C5" s="7" t="str">
        <f>[1]Sheet1!E2</f>
        <v>2021-22</v>
      </c>
      <c r="D5" s="7" t="str">
        <f>[1]Sheet1!F2</f>
        <v>2022-23</v>
      </c>
      <c r="E5" s="7" t="str">
        <f>[1]Sheet1!G2</f>
        <v>2022-23</v>
      </c>
      <c r="F5" s="7" t="str">
        <f>[1]Sheet1!H2</f>
        <v>2023-24</v>
      </c>
      <c r="G5" s="7" t="str">
        <f>[1]Sheet1!I2</f>
        <v>2023-24</v>
      </c>
      <c r="H5" s="7" t="str">
        <f>[1]Sheet1!J2</f>
        <v>2023-24</v>
      </c>
      <c r="I5" s="7" t="str">
        <f>[1]Sheet1!K2</f>
        <v>2024-25</v>
      </c>
    </row>
    <row r="6" spans="1:9" x14ac:dyDescent="0.25">
      <c r="A6" s="6"/>
      <c r="B6" s="7" t="str">
        <f>[1]Sheet1!D3</f>
        <v xml:space="preserve"> REVISED </v>
      </c>
      <c r="C6" s="7" t="str">
        <f>[1]Sheet1!E3</f>
        <v>ACTUAL</v>
      </c>
      <c r="D6" s="7" t="str">
        <f>[1]Sheet1!F3</f>
        <v>REVISED</v>
      </c>
      <c r="E6" s="7" t="str">
        <f>[1]Sheet1!G3</f>
        <v>ACTUAL</v>
      </c>
      <c r="F6" s="7" t="str">
        <f>[1]Sheet1!H3</f>
        <v>ADOPTED</v>
      </c>
      <c r="G6" s="7" t="str">
        <f>[1]Sheet1!I3</f>
        <v>ACTUAL</v>
      </c>
      <c r="H6" s="7" t="str">
        <f>[1]Sheet1!J3</f>
        <v xml:space="preserve"> REVISED </v>
      </c>
      <c r="I6" s="7" t="str">
        <f>[1]Sheet1!K3</f>
        <v>PROPOSED</v>
      </c>
    </row>
    <row r="7" spans="1:9" ht="15.75" thickBot="1" x14ac:dyDescent="0.3">
      <c r="A7" s="8" t="s">
        <v>10</v>
      </c>
      <c r="B7" s="8" t="str">
        <f>[1]Sheet1!D4</f>
        <v xml:space="preserve"> BUDGET</v>
      </c>
      <c r="C7" s="8"/>
      <c r="D7" s="8" t="str">
        <f>[1]Sheet1!F4</f>
        <v xml:space="preserve"> BUDGET</v>
      </c>
      <c r="E7" s="8"/>
      <c r="F7" s="8" t="str">
        <f>[1]Sheet1!H4</f>
        <v xml:space="preserve"> BUDGET</v>
      </c>
      <c r="G7" s="8" t="str">
        <f>[1]Sheet1!I4</f>
        <v>SIX MONTHS</v>
      </c>
      <c r="H7" s="8" t="str">
        <f>[1]Sheet1!J4</f>
        <v xml:space="preserve"> BUDGET</v>
      </c>
      <c r="I7" s="8" t="str">
        <f>[1]Sheet1!K4</f>
        <v xml:space="preserve"> BUDGET</v>
      </c>
    </row>
    <row r="8" spans="1:9" ht="15.75" thickTop="1" x14ac:dyDescent="0.25">
      <c r="A8" s="9"/>
      <c r="B8" s="9"/>
      <c r="C8" s="9"/>
      <c r="D8" s="9"/>
      <c r="E8" s="9"/>
      <c r="F8" s="10"/>
      <c r="G8" s="3"/>
      <c r="H8" s="3"/>
      <c r="I8" s="3"/>
    </row>
    <row r="9" spans="1:9" x14ac:dyDescent="0.25">
      <c r="A9" s="3" t="s">
        <v>13</v>
      </c>
      <c r="B9" s="3">
        <f>C9</f>
        <v>14184288</v>
      </c>
      <c r="C9" s="3">
        <v>14184288</v>
      </c>
      <c r="D9" s="3">
        <f t="shared" ref="D9:F9" si="0">C28</f>
        <v>15267714.849999998</v>
      </c>
      <c r="E9" s="3">
        <f t="shared" si="0"/>
        <v>15246545.849999998</v>
      </c>
      <c r="F9" s="3">
        <f t="shared" si="0"/>
        <v>16155221.02</v>
      </c>
      <c r="G9" s="3">
        <f>F9</f>
        <v>16155221.02</v>
      </c>
      <c r="H9" s="3">
        <v>16155221</v>
      </c>
      <c r="I9" s="3">
        <v>16282546</v>
      </c>
    </row>
    <row r="10" spans="1:9" ht="15.75" thickBot="1" x14ac:dyDescent="0.3">
      <c r="A10" s="3" t="s">
        <v>14</v>
      </c>
      <c r="B10" s="3">
        <f>'[2]Revenues - Book'!C50</f>
        <v>8801457</v>
      </c>
      <c r="C10" s="3">
        <f>'[2]Revenues - Book'!D50</f>
        <v>9457721.5299999975</v>
      </c>
      <c r="D10" s="3">
        <f>'[2]Revenues - Book'!E50</f>
        <v>9521813</v>
      </c>
      <c r="E10" s="3">
        <f>'[2]Revenues - Book'!F50</f>
        <v>10235578.689999999</v>
      </c>
      <c r="F10" s="3">
        <f>'[2]Revenues - Book'!G50</f>
        <v>10295366</v>
      </c>
      <c r="G10" s="3">
        <f>'[2]Revenues - Book'!H50</f>
        <v>5571125.4499999993</v>
      </c>
      <c r="H10" s="3">
        <f>'[2]Revenues - Book'!I50</f>
        <v>10513155</v>
      </c>
      <c r="I10" s="3">
        <f>'[2]Revenues - Book'!J50</f>
        <v>10643780</v>
      </c>
    </row>
    <row r="11" spans="1:9" ht="15.75" hidden="1" thickBot="1" x14ac:dyDescent="0.3">
      <c r="A11" s="11" t="s">
        <v>15</v>
      </c>
      <c r="B11">
        <v>0</v>
      </c>
      <c r="C11">
        <v>0</v>
      </c>
      <c r="D11" s="3">
        <v>0</v>
      </c>
      <c r="E11" s="3">
        <v>0</v>
      </c>
      <c r="F11" s="3">
        <v>0</v>
      </c>
      <c r="G11" s="3">
        <v>0</v>
      </c>
      <c r="H11" s="3">
        <v>0</v>
      </c>
      <c r="I11" s="3">
        <v>0</v>
      </c>
    </row>
    <row r="12" spans="1:9" ht="16.5" thickTop="1" thickBot="1" x14ac:dyDescent="0.3">
      <c r="A12" s="12" t="s">
        <v>16</v>
      </c>
      <c r="B12" s="12">
        <f>SUM(B9:B11)</f>
        <v>22985745</v>
      </c>
      <c r="C12" s="12">
        <f t="shared" ref="C12:I12" si="1">SUM(C9:C11)</f>
        <v>23642009.529999997</v>
      </c>
      <c r="D12" s="12">
        <f t="shared" si="1"/>
        <v>24789527.849999998</v>
      </c>
      <c r="E12" s="12">
        <f t="shared" si="1"/>
        <v>25482124.539999999</v>
      </c>
      <c r="F12" s="12">
        <f t="shared" si="1"/>
        <v>26450587.02</v>
      </c>
      <c r="G12" s="12">
        <f t="shared" si="1"/>
        <v>21726346.469999999</v>
      </c>
      <c r="H12" s="12">
        <f t="shared" si="1"/>
        <v>26668376</v>
      </c>
      <c r="I12" s="12">
        <f t="shared" si="1"/>
        <v>26926326</v>
      </c>
    </row>
    <row r="13" spans="1:9" ht="15.75" thickTop="1" x14ac:dyDescent="0.25">
      <c r="A13" s="3"/>
      <c r="B13" s="3"/>
      <c r="C13" s="3"/>
      <c r="D13" s="3"/>
      <c r="E13" s="3"/>
      <c r="F13" s="3"/>
      <c r="G13" s="3"/>
      <c r="H13" s="3"/>
      <c r="I13" s="3"/>
    </row>
    <row r="14" spans="1:9" x14ac:dyDescent="0.25">
      <c r="A14" s="3"/>
      <c r="B14" s="3"/>
      <c r="C14" s="3"/>
      <c r="D14" s="3"/>
      <c r="E14" s="3"/>
      <c r="F14" s="3"/>
      <c r="G14" s="3"/>
      <c r="H14" s="3"/>
      <c r="I14" s="3"/>
    </row>
    <row r="15" spans="1:9" x14ac:dyDescent="0.25">
      <c r="A15" s="3" t="s">
        <v>17</v>
      </c>
      <c r="B15" s="3"/>
      <c r="C15" s="3"/>
      <c r="D15" s="3"/>
      <c r="E15" s="3"/>
      <c r="F15" s="3"/>
      <c r="G15" s="3"/>
      <c r="H15" s="3"/>
      <c r="I15" s="3"/>
    </row>
    <row r="16" spans="1:9" x14ac:dyDescent="0.25">
      <c r="A16" s="3" t="s">
        <v>18</v>
      </c>
      <c r="B16" s="3">
        <f>'[3]60-19-10'!C50</f>
        <v>427420</v>
      </c>
      <c r="C16" s="3">
        <f>'[3]60-19-10'!D50</f>
        <v>336781.15</v>
      </c>
      <c r="D16" s="3">
        <f>'[3]60-19-10'!E50</f>
        <v>387957</v>
      </c>
      <c r="E16" s="3">
        <f>'[3]60-19-10'!F50</f>
        <v>389864.14</v>
      </c>
      <c r="F16" s="3">
        <f>'[3]60-19-10'!G50</f>
        <v>391922</v>
      </c>
      <c r="G16" s="3">
        <f>'[3]60-19-10'!H50</f>
        <v>156258.63</v>
      </c>
      <c r="H16" s="3">
        <f>'[3]60-19-10'!I50</f>
        <v>377601</v>
      </c>
      <c r="I16" s="3">
        <f>'[3]60-19-10'!J50</f>
        <v>397459</v>
      </c>
    </row>
    <row r="17" spans="1:9" x14ac:dyDescent="0.25">
      <c r="A17" s="4" t="s">
        <v>19</v>
      </c>
      <c r="B17" s="4">
        <f>'[4]60-20-50'!$C$52</f>
        <v>286855</v>
      </c>
      <c r="C17" s="4">
        <f>'[4]60-20-50'!$D$52</f>
        <v>273831.27000000008</v>
      </c>
      <c r="D17" s="4">
        <f>'[4]60-20-50'!$E$52</f>
        <v>303775</v>
      </c>
      <c r="E17" s="4">
        <f>'[4]60-20-50'!$F$52</f>
        <v>261769.40999999995</v>
      </c>
      <c r="F17" s="4">
        <f>'[4]60-20-50'!$G$52</f>
        <v>429420</v>
      </c>
      <c r="G17" s="4">
        <f>'[4]60-20-50'!$H$52</f>
        <v>170495.27000000002</v>
      </c>
      <c r="H17" s="4">
        <f>'[4]60-20-50'!$I$52</f>
        <v>429420</v>
      </c>
      <c r="I17" s="4">
        <f>'[4]60-20-50'!$J$52</f>
        <v>394714</v>
      </c>
    </row>
    <row r="18" spans="1:9" x14ac:dyDescent="0.25">
      <c r="A18" s="3" t="s">
        <v>20</v>
      </c>
      <c r="B18" s="3">
        <f>'[3]60-20-51'!C56</f>
        <v>875099</v>
      </c>
      <c r="C18" s="3">
        <f>'[3]60-20-51'!D56</f>
        <v>690975.1100000001</v>
      </c>
      <c r="D18" s="3">
        <f>'[3]60-20-51'!E56</f>
        <v>840208</v>
      </c>
      <c r="E18" s="3">
        <f>'[3]60-20-51'!F56</f>
        <v>764477.54</v>
      </c>
      <c r="F18" s="3">
        <f>'[3]60-20-51'!G56</f>
        <v>947203</v>
      </c>
      <c r="G18" s="3">
        <f>'[3]60-20-51'!H56</f>
        <v>337390.31999999995</v>
      </c>
      <c r="H18" s="3">
        <f>'[3]60-20-51'!I56</f>
        <v>1024031</v>
      </c>
      <c r="I18" s="3">
        <f>'[3]60-20-51'!J56</f>
        <v>1098320</v>
      </c>
    </row>
    <row r="19" spans="1:9" x14ac:dyDescent="0.25">
      <c r="A19" s="3" t="s">
        <v>21</v>
      </c>
      <c r="B19" s="3">
        <f>'[3]60-21-52'!C50</f>
        <v>1174152</v>
      </c>
      <c r="C19" s="3">
        <f>'[3]60-21-52'!D50</f>
        <v>1147648.2000000002</v>
      </c>
      <c r="D19" s="3">
        <f>'[3]60-21-52'!E50</f>
        <v>1244895</v>
      </c>
      <c r="E19" s="3">
        <f>'[3]60-21-52'!F50</f>
        <v>1195732.27</v>
      </c>
      <c r="F19" s="3">
        <f>'[3]60-21-52'!G50</f>
        <v>1268933</v>
      </c>
      <c r="G19" s="3">
        <f>'[3]60-21-52'!H50</f>
        <v>611743.68999999994</v>
      </c>
      <c r="H19" s="3">
        <f>'[3]60-21-52'!I50</f>
        <v>1225174</v>
      </c>
      <c r="I19" s="3">
        <f>'[3]60-21-52'!J50</f>
        <v>1293759</v>
      </c>
    </row>
    <row r="20" spans="1:9" x14ac:dyDescent="0.25">
      <c r="A20" s="3" t="s">
        <v>22</v>
      </c>
      <c r="B20" s="3">
        <f>'[3]60-21-53'!C56</f>
        <v>513846</v>
      </c>
      <c r="C20" s="3">
        <f>'[3]60-21-53'!D56</f>
        <v>479256.64</v>
      </c>
      <c r="D20" s="3">
        <f>'[3]60-21-53'!E56</f>
        <v>738750</v>
      </c>
      <c r="E20" s="3">
        <f>'[3]60-21-53'!F56</f>
        <v>470258.21999999986</v>
      </c>
      <c r="F20" s="3">
        <f>'[3]60-21-53'!G56</f>
        <v>888420</v>
      </c>
      <c r="G20" s="3">
        <f>'[3]60-21-53'!H56</f>
        <v>223904.13</v>
      </c>
      <c r="H20" s="3">
        <f>'[3]60-21-53'!I56</f>
        <v>916759</v>
      </c>
      <c r="I20" s="3">
        <f>'[3]60-21-53'!J56</f>
        <v>1024370</v>
      </c>
    </row>
    <row r="21" spans="1:9" x14ac:dyDescent="0.25">
      <c r="A21" s="3" t="s">
        <v>23</v>
      </c>
      <c r="B21" s="3">
        <f>'[3]60-22-61 '!C41</f>
        <v>79904</v>
      </c>
      <c r="C21" s="3">
        <f>'[3]60-22-61 '!D41</f>
        <v>105296.59000000001</v>
      </c>
      <c r="D21" s="3">
        <f>'[3]60-22-61 '!E41</f>
        <v>99900</v>
      </c>
      <c r="E21" s="3">
        <f>'[3]60-22-61 '!F41</f>
        <v>84117.709999999977</v>
      </c>
      <c r="F21" s="3">
        <f>'[3]60-22-61 '!G41</f>
        <v>101599</v>
      </c>
      <c r="G21" s="3">
        <f>'[3]60-22-61 '!H41</f>
        <v>44466.080000000002</v>
      </c>
      <c r="H21" s="3">
        <f>'[3]60-22-61 '!I41</f>
        <v>99318</v>
      </c>
      <c r="I21" s="3">
        <f>'[3]60-22-61 '!J41</f>
        <v>112471</v>
      </c>
    </row>
    <row r="22" spans="1:9" x14ac:dyDescent="0.25">
      <c r="A22" s="3" t="s">
        <v>24</v>
      </c>
      <c r="B22" s="3">
        <f>'[3]60-22-62'!C56</f>
        <v>554001</v>
      </c>
      <c r="C22" s="3">
        <f>'[3]60-22-62'!D56</f>
        <v>570442.05999999994</v>
      </c>
      <c r="D22" s="3">
        <f>'[3]60-22-62'!E56</f>
        <v>820375</v>
      </c>
      <c r="E22" s="3">
        <f>'[3]60-22-62'!F56</f>
        <v>651126.40999999992</v>
      </c>
      <c r="F22" s="3">
        <f>'[3]60-22-62'!G56</f>
        <v>689695</v>
      </c>
      <c r="G22" s="3">
        <f>'[3]60-22-62'!H56</f>
        <v>436946.03999999992</v>
      </c>
      <c r="H22" s="3">
        <f>'[3]60-22-62'!I56</f>
        <v>754970</v>
      </c>
      <c r="I22" s="3">
        <f>'[3]60-22-62'!J56</f>
        <v>1865250</v>
      </c>
    </row>
    <row r="23" spans="1:9" x14ac:dyDescent="0.25">
      <c r="A23" s="3" t="s">
        <v>25</v>
      </c>
      <c r="B23" s="3">
        <f>'[3]60-22-63 '!C67</f>
        <v>927766</v>
      </c>
      <c r="C23" s="3">
        <f>'[3]60-22-63 '!D67</f>
        <v>981910.33000000019</v>
      </c>
      <c r="D23" s="3">
        <f>'[3]60-22-63 '!E67</f>
        <v>961954</v>
      </c>
      <c r="E23" s="3">
        <f>'[3]60-22-63 '!F67</f>
        <v>898668.19000000006</v>
      </c>
      <c r="F23" s="3">
        <f>'[3]60-22-63 '!G67</f>
        <v>930714</v>
      </c>
      <c r="G23" s="3">
        <f>'[3]60-22-63 '!H67</f>
        <v>389459.98000000004</v>
      </c>
      <c r="H23" s="3">
        <f>'[3]60-22-63 '!I67</f>
        <v>967302</v>
      </c>
      <c r="I23" s="3">
        <f>'[3]60-22-63 '!J67</f>
        <v>1103626</v>
      </c>
    </row>
    <row r="24" spans="1:9" ht="15.75" thickBot="1" x14ac:dyDescent="0.3">
      <c r="A24" s="3" t="s">
        <v>26</v>
      </c>
      <c r="B24" s="4">
        <f>[5]Sheet1!C43</f>
        <v>4005900</v>
      </c>
      <c r="C24" s="4">
        <f>[5]Sheet1!D43</f>
        <v>3788153.33</v>
      </c>
      <c r="D24" s="4">
        <f>[5]Sheet1!E43</f>
        <v>4145168</v>
      </c>
      <c r="E24" s="4">
        <f>[5]Sheet1!F43</f>
        <v>4610889.63</v>
      </c>
      <c r="F24" s="4">
        <f>[5]Sheet1!G43</f>
        <v>4591255</v>
      </c>
      <c r="G24" s="4">
        <f>[5]Sheet1!H43</f>
        <v>2987916.91</v>
      </c>
      <c r="H24" s="4">
        <f>[5]Sheet1!I43</f>
        <v>4591255</v>
      </c>
      <c r="I24" s="4">
        <f>[5]Sheet1!J43</f>
        <v>5552351</v>
      </c>
    </row>
    <row r="25" spans="1:9" ht="16.5" thickTop="1" thickBot="1" x14ac:dyDescent="0.3">
      <c r="A25" s="12" t="s">
        <v>27</v>
      </c>
      <c r="B25" s="12">
        <f t="shared" ref="B25:I25" si="2">SUM(B16:B24)</f>
        <v>8844943</v>
      </c>
      <c r="C25" s="12">
        <f t="shared" si="2"/>
        <v>8374294.6800000006</v>
      </c>
      <c r="D25" s="12">
        <f t="shared" si="2"/>
        <v>9542982</v>
      </c>
      <c r="E25" s="12">
        <f t="shared" si="2"/>
        <v>9326903.5199999996</v>
      </c>
      <c r="F25" s="12">
        <f t="shared" si="2"/>
        <v>10239161</v>
      </c>
      <c r="G25" s="12">
        <f t="shared" si="2"/>
        <v>5358581.0500000007</v>
      </c>
      <c r="H25" s="12">
        <f t="shared" si="2"/>
        <v>10385830</v>
      </c>
      <c r="I25" s="12">
        <f t="shared" si="2"/>
        <v>12842320</v>
      </c>
    </row>
    <row r="26" spans="1:9" ht="15.75" thickTop="1" x14ac:dyDescent="0.25">
      <c r="A26" s="3"/>
      <c r="B26" s="3"/>
      <c r="C26" s="3"/>
      <c r="D26" s="3"/>
      <c r="E26" s="3"/>
      <c r="F26" s="3"/>
      <c r="G26" s="3"/>
      <c r="H26" s="3"/>
      <c r="I26" s="3"/>
    </row>
    <row r="27" spans="1:9" x14ac:dyDescent="0.25">
      <c r="A27" s="3"/>
      <c r="B27" s="3"/>
      <c r="C27" s="3"/>
      <c r="D27" s="3"/>
      <c r="E27" s="3"/>
      <c r="F27" s="3"/>
      <c r="G27" s="3"/>
      <c r="H27" s="3"/>
      <c r="I27" s="3"/>
    </row>
    <row r="28" spans="1:9" x14ac:dyDescent="0.25">
      <c r="A28" s="3" t="s">
        <v>28</v>
      </c>
      <c r="B28" s="3">
        <f t="shared" ref="B28:I28" si="3">B12-B25</f>
        <v>14140802</v>
      </c>
      <c r="C28" s="3">
        <f t="shared" si="3"/>
        <v>15267714.849999998</v>
      </c>
      <c r="D28" s="3">
        <f t="shared" si="3"/>
        <v>15246545.849999998</v>
      </c>
      <c r="E28" s="4">
        <f t="shared" si="3"/>
        <v>16155221.02</v>
      </c>
      <c r="F28" s="3">
        <f t="shared" si="3"/>
        <v>16211426.02</v>
      </c>
      <c r="G28" s="3">
        <f t="shared" si="3"/>
        <v>16367765.419999998</v>
      </c>
      <c r="H28" s="3">
        <f t="shared" si="3"/>
        <v>16282546</v>
      </c>
      <c r="I28" s="3">
        <f t="shared" si="3"/>
        <v>14084006</v>
      </c>
    </row>
    <row r="29" spans="1:9" x14ac:dyDescent="0.25">
      <c r="A29" s="3"/>
      <c r="B29" s="3"/>
      <c r="C29" s="3"/>
      <c r="D29" s="3"/>
      <c r="E29" s="3"/>
      <c r="F29" s="3"/>
      <c r="G29" s="4"/>
      <c r="H29" s="4"/>
      <c r="I29" s="4"/>
    </row>
    <row r="30" spans="1:9" x14ac:dyDescent="0.25">
      <c r="A30" s="3" t="s">
        <v>29</v>
      </c>
      <c r="B30" s="3"/>
      <c r="C30" s="3"/>
      <c r="D30" s="3"/>
      <c r="E30" s="3"/>
      <c r="F30" s="3"/>
      <c r="G30" s="4"/>
      <c r="H30" s="4"/>
      <c r="I30" s="4"/>
    </row>
    <row r="31" spans="1:9" x14ac:dyDescent="0.25">
      <c r="A31" s="3" t="s">
        <v>30</v>
      </c>
      <c r="B31" s="3">
        <f t="shared" ref="B31:I31" si="4">B10-B25</f>
        <v>-43486</v>
      </c>
      <c r="C31" s="3">
        <f t="shared" si="4"/>
        <v>1083426.8499999968</v>
      </c>
      <c r="D31" s="3">
        <f t="shared" si="4"/>
        <v>-21169</v>
      </c>
      <c r="E31" s="3">
        <f t="shared" si="4"/>
        <v>908675.16999999993</v>
      </c>
      <c r="F31" s="3">
        <f t="shared" si="4"/>
        <v>56205</v>
      </c>
      <c r="G31" s="4">
        <f t="shared" si="4"/>
        <v>212544.39999999851</v>
      </c>
      <c r="H31" s="4">
        <f t="shared" si="4"/>
        <v>127325</v>
      </c>
      <c r="I31" s="4">
        <f t="shared" si="4"/>
        <v>-2198540</v>
      </c>
    </row>
    <row r="32" spans="1:9" x14ac:dyDescent="0.25">
      <c r="A32" s="3"/>
      <c r="B32" s="3"/>
      <c r="C32" s="3"/>
      <c r="D32" s="3"/>
      <c r="E32" s="4"/>
      <c r="F32" s="4"/>
      <c r="G32" s="4"/>
    </row>
    <row r="33" spans="1:7" x14ac:dyDescent="0.25">
      <c r="A33" s="3"/>
      <c r="B33" s="3"/>
      <c r="D33" s="3"/>
      <c r="E33" s="4"/>
      <c r="F33" s="4"/>
      <c r="G33" s="4"/>
    </row>
    <row r="34" spans="1:7" x14ac:dyDescent="0.25">
      <c r="A34" s="19"/>
      <c r="E34" s="3"/>
      <c r="F34" s="3"/>
      <c r="G34" s="3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6"/>
  <sheetViews>
    <sheetView topLeftCell="A28" workbookViewId="0">
      <selection activeCell="L69" sqref="L69"/>
    </sheetView>
  </sheetViews>
  <sheetFormatPr defaultRowHeight="15" x14ac:dyDescent="0.25"/>
  <cols>
    <col min="1" max="1" width="16.5703125" customWidth="1"/>
    <col min="2" max="2" width="28.28515625" bestFit="1" customWidth="1"/>
    <col min="3" max="3" width="16.5703125" customWidth="1"/>
  </cols>
  <sheetData>
    <row r="1" spans="1:8" x14ac:dyDescent="0.25">
      <c r="A1" s="20" t="s">
        <v>0</v>
      </c>
      <c r="B1" s="21"/>
      <c r="C1" s="22"/>
      <c r="D1" s="22"/>
      <c r="E1" s="22"/>
      <c r="F1" s="22"/>
      <c r="G1" s="23"/>
      <c r="H1" s="23"/>
    </row>
    <row r="2" spans="1:8" x14ac:dyDescent="0.25">
      <c r="A2" s="20" t="str">
        <f>[1]Sheet1!$A$2</f>
        <v>BUDGET 2024-2025</v>
      </c>
      <c r="B2" s="21"/>
      <c r="C2" s="22"/>
      <c r="D2" s="22"/>
      <c r="E2" s="22"/>
      <c r="F2" s="22"/>
      <c r="G2" s="23"/>
      <c r="H2" s="23"/>
    </row>
    <row r="3" spans="1:8" x14ac:dyDescent="0.25">
      <c r="A3" s="20" t="s">
        <v>139</v>
      </c>
      <c r="B3" s="21"/>
      <c r="C3" s="22"/>
      <c r="D3" s="22"/>
      <c r="E3" s="22"/>
      <c r="F3" s="22"/>
      <c r="G3" s="23"/>
      <c r="H3" s="129"/>
    </row>
    <row r="4" spans="1:8" x14ac:dyDescent="0.25">
      <c r="A4" s="24"/>
      <c r="B4" s="24"/>
      <c r="C4" s="25"/>
      <c r="D4" s="25"/>
      <c r="E4" s="25"/>
      <c r="F4" s="25"/>
      <c r="G4" s="26"/>
      <c r="H4" s="26"/>
    </row>
    <row r="5" spans="1:8" x14ac:dyDescent="0.25">
      <c r="A5" s="27" t="s">
        <v>32</v>
      </c>
      <c r="B5" s="27" t="s">
        <v>33</v>
      </c>
      <c r="C5" s="38" t="str">
        <f>[1]Sheet1!F2</f>
        <v>2022-23</v>
      </c>
      <c r="D5" s="38" t="str">
        <f>[1]Sheet1!G2</f>
        <v>2022-23</v>
      </c>
      <c r="E5" s="38" t="str">
        <f>[1]Sheet1!H2</f>
        <v>2023-24</v>
      </c>
      <c r="F5" s="38" t="str">
        <f>[1]Sheet1!I2</f>
        <v>2023-24</v>
      </c>
      <c r="G5" s="38" t="str">
        <f>[1]Sheet1!J2</f>
        <v>2023-24</v>
      </c>
      <c r="H5" s="38" t="str">
        <f>[1]Sheet1!K2</f>
        <v>2024-25</v>
      </c>
    </row>
    <row r="6" spans="1:8" x14ac:dyDescent="0.25">
      <c r="A6" s="27" t="s">
        <v>34</v>
      </c>
      <c r="B6" s="27"/>
      <c r="C6" s="38" t="str">
        <f>[1]Sheet1!F3</f>
        <v>REVISED</v>
      </c>
      <c r="D6" s="38" t="str">
        <f>[1]Sheet1!G3</f>
        <v>ACTUAL</v>
      </c>
      <c r="E6" s="38" t="str">
        <f>[1]Sheet1!H3</f>
        <v>ADOPTED</v>
      </c>
      <c r="F6" s="38" t="str">
        <f>[1]Sheet1!I3</f>
        <v>ACTUAL</v>
      </c>
      <c r="G6" s="38" t="str">
        <f>[1]Sheet1!J3</f>
        <v xml:space="preserve"> REVISED </v>
      </c>
      <c r="H6" s="38" t="str">
        <f>[1]Sheet1!K3</f>
        <v>PROPOSED</v>
      </c>
    </row>
    <row r="7" spans="1:8" ht="15.75" thickBot="1" x14ac:dyDescent="0.3">
      <c r="A7" s="29" t="s">
        <v>10</v>
      </c>
      <c r="B7" s="29"/>
      <c r="C7" s="30" t="str">
        <f>[1]Sheet1!F4</f>
        <v xml:space="preserve"> BUDGET</v>
      </c>
      <c r="D7" s="30"/>
      <c r="E7" s="30" t="str">
        <f>[1]Sheet1!H4</f>
        <v xml:space="preserve"> BUDGET</v>
      </c>
      <c r="F7" s="30" t="str">
        <f>[1]Sheet1!I4</f>
        <v>SIX MONTHS</v>
      </c>
      <c r="G7" s="30" t="str">
        <f>[1]Sheet1!J4</f>
        <v xml:space="preserve"> BUDGET</v>
      </c>
      <c r="H7" s="30" t="str">
        <f>[1]Sheet1!K4</f>
        <v xml:space="preserve"> BUDGET</v>
      </c>
    </row>
    <row r="8" spans="1:8" ht="15.75" thickTop="1" x14ac:dyDescent="0.25">
      <c r="A8" s="31" t="str">
        <f>'[3]60-22-63 '!A10</f>
        <v xml:space="preserve"> 60-5101-22-63                          </v>
      </c>
      <c r="B8" s="31" t="str">
        <f>'[3]60-22-63 '!B10</f>
        <v xml:space="preserve"> SALARIES             </v>
      </c>
      <c r="C8" s="31">
        <f>'[3]60-22-63 '!E10</f>
        <v>256957</v>
      </c>
      <c r="D8" s="31">
        <f>'[3]60-22-63 '!F10</f>
        <v>250699.49</v>
      </c>
      <c r="E8" s="31">
        <f>'[3]60-22-63 '!G10</f>
        <v>271681</v>
      </c>
      <c r="F8" s="31">
        <f>'[3]60-22-63 '!H10</f>
        <v>129588.07</v>
      </c>
      <c r="G8" s="31">
        <f>'[3]60-22-63 '!I10</f>
        <v>271832</v>
      </c>
      <c r="H8" s="31">
        <f>'[3]60-22-63 '!J10</f>
        <v>282787</v>
      </c>
    </row>
    <row r="9" spans="1:8" x14ac:dyDescent="0.25">
      <c r="A9" s="31" t="str">
        <f>'[3]60-22-63 '!A11</f>
        <v xml:space="preserve"> 60-5106-22-63                          </v>
      </c>
      <c r="B9" s="31" t="str">
        <f>'[3]60-22-63 '!B11</f>
        <v xml:space="preserve"> OVERTIME             </v>
      </c>
      <c r="C9" s="31">
        <f>'[3]60-22-63 '!E11</f>
        <v>20000</v>
      </c>
      <c r="D9" s="31">
        <f>'[3]60-22-63 '!F11</f>
        <v>9356.7000000000007</v>
      </c>
      <c r="E9" s="31">
        <f>'[3]60-22-63 '!G11</f>
        <v>20000</v>
      </c>
      <c r="F9" s="31">
        <f>'[3]60-22-63 '!H11</f>
        <v>3752.19</v>
      </c>
      <c r="G9" s="31">
        <f>'[3]60-22-63 '!I11</f>
        <v>20000</v>
      </c>
      <c r="H9" s="31">
        <f>'[3]60-22-63 '!J11</f>
        <v>20000</v>
      </c>
    </row>
    <row r="10" spans="1:8" x14ac:dyDescent="0.25">
      <c r="A10" s="31" t="str">
        <f>'[3]60-22-63 '!A12</f>
        <v xml:space="preserve"> 60-5107-22-63                          </v>
      </c>
      <c r="B10" s="31" t="str">
        <f>'[3]60-22-63 '!B12</f>
        <v xml:space="preserve"> HOLIDAY PAY          </v>
      </c>
      <c r="C10" s="31">
        <f>'[3]60-22-63 '!E12</f>
        <v>6000</v>
      </c>
      <c r="D10" s="31">
        <f>'[3]60-22-63 '!F12</f>
        <v>5695.62</v>
      </c>
      <c r="E10" s="31">
        <f>'[3]60-22-63 '!G12</f>
        <v>6000</v>
      </c>
      <c r="F10" s="31">
        <f>'[3]60-22-63 '!H12</f>
        <v>2697.98</v>
      </c>
      <c r="G10" s="31">
        <f>'[3]60-22-63 '!I12</f>
        <v>6000</v>
      </c>
      <c r="H10" s="31">
        <f>'[3]60-22-63 '!J12</f>
        <v>6000</v>
      </c>
    </row>
    <row r="11" spans="1:8" x14ac:dyDescent="0.25">
      <c r="A11" s="31" t="str">
        <f>'[3]60-22-63 '!A13</f>
        <v xml:space="preserve"> 60-5110-22-63                          </v>
      </c>
      <c r="B11" s="31" t="str">
        <f>'[3]60-22-63 '!B13</f>
        <v xml:space="preserve"> LONGEVITY            </v>
      </c>
      <c r="C11" s="31">
        <f>'[3]60-22-63 '!E13</f>
        <v>720</v>
      </c>
      <c r="D11" s="31">
        <f>'[3]60-22-63 '!F13</f>
        <v>720</v>
      </c>
      <c r="E11" s="31">
        <f>'[3]60-22-63 '!G13</f>
        <v>960</v>
      </c>
      <c r="F11" s="31">
        <f>'[3]60-22-63 '!H13</f>
        <v>840</v>
      </c>
      <c r="G11" s="31">
        <f>'[3]60-22-63 '!I13</f>
        <v>840</v>
      </c>
      <c r="H11" s="31">
        <f>'[3]60-22-63 '!J13</f>
        <v>1200</v>
      </c>
    </row>
    <row r="12" spans="1:8" x14ac:dyDescent="0.25">
      <c r="A12" s="31" t="str">
        <f>'[3]60-22-63 '!A14</f>
        <v xml:space="preserve"> 60-5111-22-63                          </v>
      </c>
      <c r="B12" s="31" t="str">
        <f>'[3]60-22-63 '!B14</f>
        <v xml:space="preserve"> RETIREMENT           </v>
      </c>
      <c r="C12" s="31">
        <f>'[3]60-22-63 '!E14</f>
        <v>36102</v>
      </c>
      <c r="D12" s="31">
        <f>'[3]60-22-63 '!F14</f>
        <v>33932.81</v>
      </c>
      <c r="E12" s="31">
        <f>'[3]60-22-63 '!G14</f>
        <v>39634</v>
      </c>
      <c r="F12" s="31">
        <f>'[3]60-22-63 '!H14</f>
        <v>18042.32</v>
      </c>
      <c r="G12" s="31">
        <f>'[3]60-22-63 '!I14</f>
        <v>39925</v>
      </c>
      <c r="H12" s="31">
        <f>'[3]60-22-63 '!J14</f>
        <v>42329</v>
      </c>
    </row>
    <row r="13" spans="1:8" x14ac:dyDescent="0.25">
      <c r="A13" s="31" t="str">
        <f>'[3]60-22-63 '!A15</f>
        <v xml:space="preserve"> 60-5112-22-63                          </v>
      </c>
      <c r="B13" s="31" t="str">
        <f>'[3]60-22-63 '!B15</f>
        <v xml:space="preserve"> FICA                 </v>
      </c>
      <c r="C13" s="31">
        <f>'[3]60-22-63 '!E15</f>
        <v>21363</v>
      </c>
      <c r="D13" s="31">
        <f>'[3]60-22-63 '!F15</f>
        <v>19550</v>
      </c>
      <c r="E13" s="31">
        <f>'[3]60-22-63 '!G15</f>
        <v>23145</v>
      </c>
      <c r="F13" s="31">
        <f>'[3]60-22-63 '!H15</f>
        <v>10103.93</v>
      </c>
      <c r="G13" s="31">
        <f>'[3]60-22-63 '!I15</f>
        <v>22636</v>
      </c>
      <c r="H13" s="31">
        <f>'[3]60-22-63 '!J15</f>
        <v>24201</v>
      </c>
    </row>
    <row r="14" spans="1:8" x14ac:dyDescent="0.25">
      <c r="A14" s="31" t="str">
        <f>'[3]60-22-63 '!A16</f>
        <v xml:space="preserve"> 60-5116-22-63                          </v>
      </c>
      <c r="B14" s="31" t="str">
        <f>'[3]60-22-63 '!B16</f>
        <v xml:space="preserve"> HEALTH/LIFE INSURANC </v>
      </c>
      <c r="C14" s="31">
        <f>'[3]60-22-63 '!E16</f>
        <v>46717</v>
      </c>
      <c r="D14" s="31">
        <f>'[3]60-22-63 '!F16</f>
        <v>44622.92</v>
      </c>
      <c r="E14" s="31">
        <f>'[3]60-22-63 '!G16</f>
        <v>46818</v>
      </c>
      <c r="F14" s="31">
        <f>'[3]60-22-63 '!H16</f>
        <v>23156.86</v>
      </c>
      <c r="G14" s="31">
        <f>'[3]60-22-63 '!I16</f>
        <v>47809</v>
      </c>
      <c r="H14" s="31">
        <f>'[3]60-22-63 '!J16</f>
        <v>53369</v>
      </c>
    </row>
    <row r="15" spans="1:8" x14ac:dyDescent="0.25">
      <c r="A15" s="31" t="str">
        <f>'[3]60-22-63 '!A17</f>
        <v xml:space="preserve"> 60-5118-22-63                          </v>
      </c>
      <c r="B15" s="31" t="str">
        <f>'[3]60-22-63 '!B17</f>
        <v xml:space="preserve"> WORKER COMPENSATION  </v>
      </c>
      <c r="C15" s="31">
        <f>'[3]60-22-63 '!E17</f>
        <v>6809</v>
      </c>
      <c r="D15" s="31">
        <f>'[3]60-22-63 '!F17</f>
        <v>6358.53</v>
      </c>
      <c r="E15" s="31">
        <f>'[3]60-22-63 '!G17</f>
        <v>6656</v>
      </c>
      <c r="F15" s="31">
        <f>'[3]60-22-63 '!H17</f>
        <v>3034.57</v>
      </c>
      <c r="G15" s="31">
        <f>'[3]60-22-63 '!I17</f>
        <v>6659</v>
      </c>
      <c r="H15" s="31">
        <f>'[3]60-22-63 '!J17</f>
        <v>5252</v>
      </c>
    </row>
    <row r="16" spans="1:8" x14ac:dyDescent="0.25">
      <c r="A16" s="31" t="str">
        <f>'[3]60-22-63 '!A18</f>
        <v xml:space="preserve"> 60-5119-22-63                          </v>
      </c>
      <c r="B16" s="31" t="str">
        <f>'[3]60-22-63 '!B18</f>
        <v xml:space="preserve"> OTHER PAYROLL EXPENS </v>
      </c>
      <c r="C16" s="31">
        <f>'[3]60-22-63 '!E18</f>
        <v>4010</v>
      </c>
      <c r="D16" s="31">
        <f>'[3]60-22-63 '!F18</f>
        <v>3999.37</v>
      </c>
      <c r="E16" s="31">
        <f>'[3]60-22-63 '!G18</f>
        <v>3910</v>
      </c>
      <c r="F16" s="31">
        <f>'[3]60-22-63 '!H18</f>
        <v>2217.1799999999998</v>
      </c>
      <c r="G16" s="31">
        <f>'[3]60-22-63 '!I18</f>
        <v>5451</v>
      </c>
      <c r="H16" s="31">
        <f>'[3]60-22-63 '!J18</f>
        <v>6370</v>
      </c>
    </row>
    <row r="17" spans="1:8" x14ac:dyDescent="0.25">
      <c r="A17" s="31" t="str">
        <f>'[3]60-22-63 '!A19</f>
        <v xml:space="preserve"> 60-5121-22-63                          </v>
      </c>
      <c r="B17" s="31" t="str">
        <f>'[3]60-22-63 '!B19</f>
        <v xml:space="preserve"> ACCRUED VACATION BEN </v>
      </c>
      <c r="C17" s="31">
        <f>'[3]60-22-63 '!E19</f>
        <v>0</v>
      </c>
      <c r="D17" s="31">
        <f>'[3]60-22-63 '!F19</f>
        <v>1513.55</v>
      </c>
      <c r="E17" s="31">
        <f>'[3]60-22-63 '!G19</f>
        <v>0</v>
      </c>
      <c r="F17" s="31">
        <f>'[3]60-22-63 '!H19</f>
        <v>0</v>
      </c>
      <c r="G17" s="31">
        <f>'[3]60-22-63 '!I19</f>
        <v>0</v>
      </c>
      <c r="H17" s="31">
        <f>'[3]60-22-63 '!J19</f>
        <v>0</v>
      </c>
    </row>
    <row r="18" spans="1:8" x14ac:dyDescent="0.25">
      <c r="A18" s="31" t="str">
        <f>'[3]60-22-63 '!A20</f>
        <v xml:space="preserve"> 60-5123-22-63                          </v>
      </c>
      <c r="B18" s="31" t="str">
        <f>'[3]60-22-63 '!B20</f>
        <v xml:space="preserve"> ACCRUED COMP-TIME BE </v>
      </c>
      <c r="C18" s="31">
        <f>'[3]60-22-63 '!E20</f>
        <v>0</v>
      </c>
      <c r="D18" s="31">
        <f>'[3]60-22-63 '!F20</f>
        <v>-868.38</v>
      </c>
      <c r="E18" s="31">
        <f>'[3]60-22-63 '!G20</f>
        <v>0</v>
      </c>
      <c r="F18" s="31">
        <f>'[3]60-22-63 '!H20</f>
        <v>0</v>
      </c>
      <c r="G18" s="31">
        <f>'[3]60-22-63 '!I20</f>
        <v>0</v>
      </c>
      <c r="H18" s="31">
        <f>'[3]60-22-63 '!J20</f>
        <v>0</v>
      </c>
    </row>
    <row r="19" spans="1:8" x14ac:dyDescent="0.25">
      <c r="A19" s="32"/>
      <c r="B19" s="32" t="s">
        <v>108</v>
      </c>
      <c r="C19" s="40">
        <f>SUM(C8:C18)</f>
        <v>398678</v>
      </c>
      <c r="D19" s="40">
        <f t="shared" ref="D19:H19" si="0">SUM(D8:D18)</f>
        <v>375580.61</v>
      </c>
      <c r="E19" s="40">
        <f t="shared" si="0"/>
        <v>418804</v>
      </c>
      <c r="F19" s="40">
        <f t="shared" si="0"/>
        <v>193433.10000000003</v>
      </c>
      <c r="G19" s="40">
        <f t="shared" si="0"/>
        <v>421152</v>
      </c>
      <c r="H19" s="40">
        <f t="shared" si="0"/>
        <v>441508</v>
      </c>
    </row>
    <row r="20" spans="1:8" x14ac:dyDescent="0.25">
      <c r="A20" s="31" t="str">
        <f>'[3]60-22-63 '!A22</f>
        <v xml:space="preserve"> 60-5201-22-63                          </v>
      </c>
      <c r="B20" s="31" t="str">
        <f>'[3]60-22-63 '!B22</f>
        <v xml:space="preserve"> OFFICE SUPPLIES      </v>
      </c>
      <c r="C20" s="31">
        <f>'[3]60-22-63 '!E22</f>
        <v>1400</v>
      </c>
      <c r="D20" s="31">
        <f>'[3]60-22-63 '!F22</f>
        <v>637.53</v>
      </c>
      <c r="E20" s="31">
        <f>'[3]60-22-63 '!G22</f>
        <v>1400</v>
      </c>
      <c r="F20" s="31">
        <f>'[3]60-22-63 '!H22</f>
        <v>662.49</v>
      </c>
      <c r="G20" s="31">
        <f>'[3]60-22-63 '!I22</f>
        <v>1400</v>
      </c>
      <c r="H20" s="31">
        <f>'[3]60-22-63 '!J22</f>
        <v>1400</v>
      </c>
    </row>
    <row r="21" spans="1:8" x14ac:dyDescent="0.25">
      <c r="A21" s="31" t="str">
        <f>'[3]60-22-63 '!A23</f>
        <v xml:space="preserve"> 60-5202-22-63                          </v>
      </c>
      <c r="B21" s="31" t="str">
        <f>'[3]60-22-63 '!B23</f>
        <v xml:space="preserve"> POSTAGE              </v>
      </c>
      <c r="C21" s="31">
        <f>'[3]60-22-63 '!E23</f>
        <v>200</v>
      </c>
      <c r="D21" s="31">
        <f>'[3]60-22-63 '!F23</f>
        <v>205.7</v>
      </c>
      <c r="E21" s="31">
        <f>'[3]60-22-63 '!G23</f>
        <v>200</v>
      </c>
      <c r="F21" s="31">
        <f>'[3]60-22-63 '!H23</f>
        <v>37.42</v>
      </c>
      <c r="G21" s="31">
        <f>'[3]60-22-63 '!I23</f>
        <v>200</v>
      </c>
      <c r="H21" s="31">
        <f>'[3]60-22-63 '!J23</f>
        <v>200</v>
      </c>
    </row>
    <row r="22" spans="1:8" x14ac:dyDescent="0.25">
      <c r="A22" s="31" t="str">
        <f>'[3]60-22-63 '!A24</f>
        <v xml:space="preserve"> 60-5206-22-63                          </v>
      </c>
      <c r="B22" s="31" t="str">
        <f>'[3]60-22-63 '!B24</f>
        <v xml:space="preserve"> FUELS OILS LUBRICANT </v>
      </c>
      <c r="C22" s="31">
        <f>'[3]60-22-63 '!E24</f>
        <v>8000</v>
      </c>
      <c r="D22" s="31">
        <f>'[3]60-22-63 '!F24</f>
        <v>5195.1000000000004</v>
      </c>
      <c r="E22" s="31">
        <f>'[3]60-22-63 '!G24</f>
        <v>8000</v>
      </c>
      <c r="F22" s="31">
        <f>'[3]60-22-63 '!H24</f>
        <v>3495.43</v>
      </c>
      <c r="G22" s="31">
        <f>'[3]60-22-63 '!I24</f>
        <v>8000</v>
      </c>
      <c r="H22" s="31">
        <f>'[3]60-22-63 '!J24</f>
        <v>8000</v>
      </c>
    </row>
    <row r="23" spans="1:8" x14ac:dyDescent="0.25">
      <c r="A23" s="31" t="str">
        <f>'[3]60-22-63 '!A25</f>
        <v xml:space="preserve"> 60-5207-22-63                          </v>
      </c>
      <c r="B23" s="31" t="str">
        <f>'[3]60-22-63 '!B25</f>
        <v xml:space="preserve"> SMALL TOOLS AND INST </v>
      </c>
      <c r="C23" s="31">
        <f>'[3]60-22-63 '!E25</f>
        <v>1000</v>
      </c>
      <c r="D23" s="31">
        <f>'[3]60-22-63 '!F25</f>
        <v>637.24</v>
      </c>
      <c r="E23" s="31">
        <f>'[3]60-22-63 '!G25</f>
        <v>1000</v>
      </c>
      <c r="F23" s="31">
        <f>'[3]60-22-63 '!H25</f>
        <v>375.8</v>
      </c>
      <c r="G23" s="31">
        <f>'[3]60-22-63 '!I25</f>
        <v>1000</v>
      </c>
      <c r="H23" s="31">
        <f>'[3]60-22-63 '!J25</f>
        <v>1000</v>
      </c>
    </row>
    <row r="24" spans="1:8" x14ac:dyDescent="0.25">
      <c r="A24" s="31" t="str">
        <f>'[3]60-22-63 '!A26</f>
        <v xml:space="preserve"> 60-5208-22-63                          </v>
      </c>
      <c r="B24" s="31" t="str">
        <f>'[3]60-22-63 '!B26</f>
        <v xml:space="preserve"> CLEANING SUPPLIES    </v>
      </c>
      <c r="C24" s="31">
        <f>'[3]60-22-63 '!E26</f>
        <v>2600</v>
      </c>
      <c r="D24" s="31">
        <f>'[3]60-22-63 '!F26</f>
        <v>2260.11</v>
      </c>
      <c r="E24" s="31">
        <f>'[3]60-22-63 '!G26</f>
        <v>2600</v>
      </c>
      <c r="F24" s="31">
        <f>'[3]60-22-63 '!H26</f>
        <v>1200.77</v>
      </c>
      <c r="G24" s="31">
        <f>'[3]60-22-63 '!I26</f>
        <v>2600</v>
      </c>
      <c r="H24" s="31">
        <f>'[3]60-22-63 '!J26</f>
        <v>2600</v>
      </c>
    </row>
    <row r="25" spans="1:8" x14ac:dyDescent="0.25">
      <c r="A25" s="31" t="str">
        <f>'[3]60-22-63 '!A27</f>
        <v xml:space="preserve"> 60-5209-22-63                          </v>
      </c>
      <c r="B25" s="31" t="str">
        <f>'[3]60-22-63 '!B27</f>
        <v xml:space="preserve"> CHEMICAL &amp; MEDICAL S </v>
      </c>
      <c r="C25" s="31">
        <f>'[3]60-22-63 '!E27</f>
        <v>84367</v>
      </c>
      <c r="D25" s="31">
        <f>'[3]60-22-63 '!F27</f>
        <v>80565.5</v>
      </c>
      <c r="E25" s="31">
        <f>'[3]60-22-63 '!G27</f>
        <v>43000</v>
      </c>
      <c r="F25" s="31">
        <f>'[3]60-22-63 '!H27</f>
        <v>6929.94</v>
      </c>
      <c r="G25" s="31">
        <f>'[3]60-22-63 '!I27</f>
        <v>43000</v>
      </c>
      <c r="H25" s="31">
        <f>'[3]60-22-63 '!J27</f>
        <v>25000</v>
      </c>
    </row>
    <row r="26" spans="1:8" x14ac:dyDescent="0.25">
      <c r="A26" s="31" t="str">
        <f>'[3]60-22-63 '!A28</f>
        <v xml:space="preserve"> 60-5212-22-63                          </v>
      </c>
      <c r="B26" s="31" t="str">
        <f>'[3]60-22-63 '!B28</f>
        <v xml:space="preserve"> BOTANICAL &amp; AGRICULT </v>
      </c>
      <c r="C26" s="31">
        <f>'[3]60-22-63 '!E28</f>
        <v>900</v>
      </c>
      <c r="D26" s="31">
        <f>'[3]60-22-63 '!F28</f>
        <v>725.4</v>
      </c>
      <c r="E26" s="31">
        <f>'[3]60-22-63 '!G28</f>
        <v>900</v>
      </c>
      <c r="F26" s="31">
        <f>'[3]60-22-63 '!H28</f>
        <v>0</v>
      </c>
      <c r="G26" s="31">
        <f>'[3]60-22-63 '!I28</f>
        <v>900</v>
      </c>
      <c r="H26" s="31">
        <f>'[3]60-22-63 '!J28</f>
        <v>900</v>
      </c>
    </row>
    <row r="27" spans="1:8" x14ac:dyDescent="0.25">
      <c r="A27" s="31" t="str">
        <f>'[3]60-22-63 '!A29</f>
        <v xml:space="preserve"> 60-5221-22-63                          </v>
      </c>
      <c r="B27" s="31" t="str">
        <f>'[3]60-22-63 '!B29</f>
        <v xml:space="preserve"> SAFETY SUPPLIES      </v>
      </c>
      <c r="C27" s="31">
        <f>'[3]60-22-63 '!E29</f>
        <v>2200</v>
      </c>
      <c r="D27" s="31">
        <f>'[3]60-22-63 '!F29</f>
        <v>2531.7399999999998</v>
      </c>
      <c r="E27" s="31">
        <f>'[3]60-22-63 '!G29</f>
        <v>2200</v>
      </c>
      <c r="F27" s="31">
        <f>'[3]60-22-63 '!H29</f>
        <v>1313.22</v>
      </c>
      <c r="G27" s="31">
        <f>'[3]60-22-63 '!I29</f>
        <v>2200</v>
      </c>
      <c r="H27" s="31">
        <f>'[3]60-22-63 '!J29</f>
        <v>2200</v>
      </c>
    </row>
    <row r="28" spans="1:8" x14ac:dyDescent="0.25">
      <c r="A28" s="31" t="str">
        <f>'[3]60-22-63 '!A30</f>
        <v xml:space="preserve"> 60-5223-22-63                          </v>
      </c>
      <c r="B28" s="31" t="str">
        <f>'[3]60-22-63 '!B30</f>
        <v xml:space="preserve"> LABORATORY SUPPLIES  </v>
      </c>
      <c r="C28" s="31">
        <f>'[3]60-22-63 '!E30</f>
        <v>15948</v>
      </c>
      <c r="D28" s="31">
        <f>'[3]60-22-63 '!F30</f>
        <v>10525.15</v>
      </c>
      <c r="E28" s="31">
        <f>'[3]60-22-63 '!G30</f>
        <v>15948</v>
      </c>
      <c r="F28" s="31">
        <f>'[3]60-22-63 '!H30</f>
        <v>7534.19</v>
      </c>
      <c r="G28" s="31">
        <f>'[3]60-22-63 '!I30</f>
        <v>15948</v>
      </c>
      <c r="H28" s="31">
        <f>'[3]60-22-63 '!J30</f>
        <v>25000</v>
      </c>
    </row>
    <row r="29" spans="1:8" x14ac:dyDescent="0.25">
      <c r="A29" s="31" t="str">
        <f>'[3]60-22-63 '!A31</f>
        <v xml:space="preserve"> 60-5226-22-63                          </v>
      </c>
      <c r="B29" s="31" t="str">
        <f>'[3]60-22-63 '!B31</f>
        <v xml:space="preserve"> ELECTRICAL SUPPLIES  </v>
      </c>
      <c r="C29" s="31">
        <f>'[3]60-22-63 '!E31</f>
        <v>2800</v>
      </c>
      <c r="D29" s="31">
        <f>'[3]60-22-63 '!F31</f>
        <v>41.2</v>
      </c>
      <c r="E29" s="31">
        <f>'[3]60-22-63 '!G31</f>
        <v>2800</v>
      </c>
      <c r="F29" s="31">
        <f>'[3]60-22-63 '!H31</f>
        <v>0</v>
      </c>
      <c r="G29" s="31">
        <f>'[3]60-22-63 '!I31</f>
        <v>2800</v>
      </c>
      <c r="H29" s="31">
        <f>'[3]60-22-63 '!J31</f>
        <v>2800</v>
      </c>
    </row>
    <row r="30" spans="1:8" x14ac:dyDescent="0.25">
      <c r="A30" s="31" t="str">
        <f>'[3]60-22-63 '!A32</f>
        <v xml:space="preserve"> 60-5299-22-63                          </v>
      </c>
      <c r="B30" s="31" t="str">
        <f>'[3]60-22-63 '!B32</f>
        <v xml:space="preserve"> MISCELLANEOUS SUPPLI </v>
      </c>
      <c r="C30" s="31">
        <f>'[3]60-22-63 '!E32</f>
        <v>950</v>
      </c>
      <c r="D30" s="31">
        <f>'[3]60-22-63 '!F32</f>
        <v>819</v>
      </c>
      <c r="E30" s="31">
        <f>'[3]60-22-63 '!G32</f>
        <v>950</v>
      </c>
      <c r="F30" s="31">
        <f>'[3]60-22-63 '!H32</f>
        <v>410.36</v>
      </c>
      <c r="G30" s="31">
        <f>'[3]60-22-63 '!I32</f>
        <v>950</v>
      </c>
      <c r="H30" s="31">
        <f>'[3]60-22-63 '!J32</f>
        <v>950</v>
      </c>
    </row>
    <row r="31" spans="1:8" x14ac:dyDescent="0.25">
      <c r="A31" s="32"/>
      <c r="B31" s="32" t="s">
        <v>109</v>
      </c>
      <c r="C31" s="40">
        <f>SUM(C20:C30)</f>
        <v>120365</v>
      </c>
      <c r="D31" s="40">
        <f t="shared" ref="D31:H31" si="1">SUM(D20:D30)</f>
        <v>104143.66999999998</v>
      </c>
      <c r="E31" s="40">
        <f t="shared" si="1"/>
        <v>78998</v>
      </c>
      <c r="F31" s="40">
        <f t="shared" si="1"/>
        <v>21959.62</v>
      </c>
      <c r="G31" s="40">
        <f t="shared" si="1"/>
        <v>78998</v>
      </c>
      <c r="H31" s="40">
        <f t="shared" si="1"/>
        <v>70050</v>
      </c>
    </row>
    <row r="32" spans="1:8" x14ac:dyDescent="0.25">
      <c r="A32" s="31" t="str">
        <f>'[3]60-22-63 '!A34</f>
        <v xml:space="preserve"> 60-5302-22-63                          </v>
      </c>
      <c r="B32" s="31" t="str">
        <f>'[3]60-22-63 '!B34</f>
        <v xml:space="preserve"> BUILDING MAINTENANCE </v>
      </c>
      <c r="C32" s="31">
        <f>'[3]60-22-63 '!E34</f>
        <v>8000</v>
      </c>
      <c r="D32" s="31">
        <f>'[3]60-22-63 '!F34</f>
        <v>7798.5</v>
      </c>
      <c r="E32" s="31">
        <f>'[3]60-22-63 '!G34</f>
        <v>8000</v>
      </c>
      <c r="F32" s="31">
        <f>'[3]60-22-63 '!H34</f>
        <v>2662.4</v>
      </c>
      <c r="G32" s="31">
        <f>'[3]60-22-63 '!I34</f>
        <v>11500</v>
      </c>
      <c r="H32" s="31">
        <f>'[3]60-22-63 '!J34</f>
        <v>11500</v>
      </c>
    </row>
    <row r="33" spans="1:8" x14ac:dyDescent="0.25">
      <c r="A33" s="31" t="str">
        <f>'[3]60-22-63 '!A35</f>
        <v xml:space="preserve"> 60-5304-22-63                          </v>
      </c>
      <c r="B33" s="31" t="str">
        <f>'[3]60-22-63 '!B35</f>
        <v xml:space="preserve"> MACHINERY &amp; EQUIPMEN </v>
      </c>
      <c r="C33" s="31">
        <f>'[3]60-22-63 '!E35</f>
        <v>16000</v>
      </c>
      <c r="D33" s="31">
        <f>'[3]60-22-63 '!F35</f>
        <v>12775.47</v>
      </c>
      <c r="E33" s="31">
        <f>'[3]60-22-63 '!G35</f>
        <v>16000</v>
      </c>
      <c r="F33" s="31">
        <f>'[3]60-22-63 '!H35</f>
        <v>7284.73</v>
      </c>
      <c r="G33" s="31">
        <f>'[3]60-22-63 '!I35</f>
        <v>16000</v>
      </c>
      <c r="H33" s="31">
        <f>'[3]60-22-63 '!J35</f>
        <v>16000</v>
      </c>
    </row>
    <row r="34" spans="1:8" x14ac:dyDescent="0.25">
      <c r="A34" s="31" t="str">
        <f>'[3]60-22-63 '!A36</f>
        <v xml:space="preserve"> 60-5305-22-63                          </v>
      </c>
      <c r="B34" s="31" t="str">
        <f>'[3]60-22-63 '!B36</f>
        <v xml:space="preserve"> VEHICLE MAINTENANCE  </v>
      </c>
      <c r="C34" s="31">
        <f>'[3]60-22-63 '!E36</f>
        <v>3800</v>
      </c>
      <c r="D34" s="31">
        <f>'[3]60-22-63 '!F36</f>
        <v>739.81</v>
      </c>
      <c r="E34" s="31">
        <f>'[3]60-22-63 '!G36</f>
        <v>3800</v>
      </c>
      <c r="F34" s="31">
        <f>'[3]60-22-63 '!H36</f>
        <v>164.48</v>
      </c>
      <c r="G34" s="31">
        <f>'[3]60-22-63 '!I36</f>
        <v>3800</v>
      </c>
      <c r="H34" s="31">
        <f>'[3]60-22-63 '!J36</f>
        <v>3800</v>
      </c>
    </row>
    <row r="35" spans="1:8" x14ac:dyDescent="0.25">
      <c r="A35" s="31" t="str">
        <f>'[3]60-22-63 '!A37</f>
        <v xml:space="preserve"> 60-5306-22-63                          </v>
      </c>
      <c r="B35" s="31" t="str">
        <f>'[3]60-22-63 '!B37</f>
        <v xml:space="preserve"> INSTRUMENT MAINTENAN </v>
      </c>
      <c r="C35" s="31">
        <f>'[3]60-22-63 '!E37</f>
        <v>13476</v>
      </c>
      <c r="D35" s="31">
        <f>'[3]60-22-63 '!F37</f>
        <v>12348</v>
      </c>
      <c r="E35" s="31">
        <f>'[3]60-22-63 '!G37</f>
        <v>13476</v>
      </c>
      <c r="F35" s="31">
        <f>'[3]60-22-63 '!H37</f>
        <v>0</v>
      </c>
      <c r="G35" s="31">
        <f>'[3]60-22-63 '!I37</f>
        <v>13476</v>
      </c>
      <c r="H35" s="31">
        <f>'[3]60-22-63 '!J37</f>
        <v>13476</v>
      </c>
    </row>
    <row r="36" spans="1:8" x14ac:dyDescent="0.25">
      <c r="A36" s="31" t="str">
        <f>'[3]60-22-63 '!A38</f>
        <v xml:space="preserve"> 60-5307-22-63                          </v>
      </c>
      <c r="B36" s="31" t="str">
        <f>'[3]60-22-63 '!B38</f>
        <v xml:space="preserve"> WATER/SEWER PLANT MA </v>
      </c>
      <c r="C36" s="31">
        <f>'[3]60-22-63 '!E38</f>
        <v>109000</v>
      </c>
      <c r="D36" s="31">
        <f>'[3]60-22-63 '!F38</f>
        <v>93360.29</v>
      </c>
      <c r="E36" s="31">
        <f>'[3]60-22-63 '!G38</f>
        <v>59000</v>
      </c>
      <c r="F36" s="31">
        <f>'[3]60-22-63 '!H38</f>
        <v>6022.3</v>
      </c>
      <c r="G36" s="31">
        <f>'[3]60-22-63 '!I38</f>
        <v>59000</v>
      </c>
      <c r="H36" s="31">
        <f>'[3]60-22-63 '!J38</f>
        <v>59000</v>
      </c>
    </row>
    <row r="37" spans="1:8" x14ac:dyDescent="0.25">
      <c r="A37" s="31" t="str">
        <f>'[3]60-22-63 '!A39</f>
        <v xml:space="preserve"> 60-5308-22-63                          </v>
      </c>
      <c r="B37" s="31" t="str">
        <f>'[3]60-22-63 '!B39</f>
        <v xml:space="preserve"> WATER/SEWER LINE MAI </v>
      </c>
      <c r="C37" s="31">
        <f>'[3]60-22-63 '!E39</f>
        <v>0</v>
      </c>
      <c r="D37" s="31">
        <f>'[3]60-22-63 '!F39</f>
        <v>0</v>
      </c>
      <c r="E37" s="31">
        <f>'[3]60-22-63 '!G39</f>
        <v>0</v>
      </c>
      <c r="F37" s="31">
        <f>'[3]60-22-63 '!H39</f>
        <v>1025</v>
      </c>
      <c r="G37" s="31">
        <f>'[3]60-22-63 '!I39</f>
        <v>0</v>
      </c>
      <c r="H37" s="31">
        <f>'[3]60-22-63 '!J39</f>
        <v>0</v>
      </c>
    </row>
    <row r="38" spans="1:8" x14ac:dyDescent="0.25">
      <c r="A38" s="31" t="str">
        <f>'[3]60-22-63 '!A40</f>
        <v xml:space="preserve"> 60-5310-22-63                          </v>
      </c>
      <c r="B38" s="31" t="str">
        <f>'[3]60-22-63 '!B40</f>
        <v xml:space="preserve"> STREETS,ROAD &amp; BRIDG </v>
      </c>
      <c r="C38" s="31">
        <f>'[3]60-22-63 '!E40</f>
        <v>0</v>
      </c>
      <c r="D38" s="31">
        <f>'[3]60-22-63 '!F40</f>
        <v>0</v>
      </c>
      <c r="E38" s="31">
        <f>'[3]60-22-63 '!G40</f>
        <v>2000</v>
      </c>
      <c r="F38" s="31">
        <f>'[3]60-22-63 '!H40</f>
        <v>0</v>
      </c>
      <c r="G38" s="31">
        <f>'[3]60-22-63 '!I40</f>
        <v>0</v>
      </c>
      <c r="H38" s="31">
        <f>'[3]60-22-63 '!J40</f>
        <v>0</v>
      </c>
    </row>
    <row r="39" spans="1:8" x14ac:dyDescent="0.25">
      <c r="A39" s="31" t="str">
        <f>'[3]60-22-63 '!A41</f>
        <v xml:space="preserve"> 60-5315-22-63                          </v>
      </c>
      <c r="B39" s="31" t="str">
        <f>'[3]60-22-63 '!B41</f>
        <v xml:space="preserve"> SIDEWALKS CURB &amp; GUT </v>
      </c>
      <c r="C39" s="31">
        <f>'[3]60-22-63 '!E41</f>
        <v>0</v>
      </c>
      <c r="D39" s="31">
        <f>'[3]60-22-63 '!F41</f>
        <v>0</v>
      </c>
      <c r="E39" s="31">
        <f>'[3]60-22-63 '!G41</f>
        <v>1500</v>
      </c>
      <c r="F39" s="31">
        <f>'[3]60-22-63 '!H41</f>
        <v>0</v>
      </c>
      <c r="G39" s="31">
        <f>'[3]60-22-63 '!I41</f>
        <v>0</v>
      </c>
      <c r="H39" s="31">
        <f>'[3]60-22-63 '!J41</f>
        <v>0</v>
      </c>
    </row>
    <row r="40" spans="1:8" x14ac:dyDescent="0.25">
      <c r="A40" s="32"/>
      <c r="B40" s="32" t="s">
        <v>111</v>
      </c>
      <c r="C40" s="40">
        <f>SUM(C32:C39)</f>
        <v>150276</v>
      </c>
      <c r="D40" s="40">
        <f t="shared" ref="D40:H40" si="2">SUM(D32:D39)</f>
        <v>127022.06999999999</v>
      </c>
      <c r="E40" s="40">
        <f t="shared" si="2"/>
        <v>103776</v>
      </c>
      <c r="F40" s="40">
        <f t="shared" si="2"/>
        <v>17158.91</v>
      </c>
      <c r="G40" s="40">
        <f t="shared" si="2"/>
        <v>103776</v>
      </c>
      <c r="H40" s="40">
        <f t="shared" si="2"/>
        <v>103776</v>
      </c>
    </row>
    <row r="41" spans="1:8" x14ac:dyDescent="0.25">
      <c r="A41" s="31" t="str">
        <f>'[3]60-22-63 '!A43</f>
        <v xml:space="preserve"> 60-5401-22-63                          </v>
      </c>
      <c r="B41" s="31" t="str">
        <f>'[3]60-22-63 '!B43</f>
        <v xml:space="preserve"> COMMUNICATIONS       </v>
      </c>
      <c r="C41" s="31">
        <f>'[3]60-22-63 '!E43</f>
        <v>1800</v>
      </c>
      <c r="D41" s="31">
        <f>'[3]60-22-63 '!F43</f>
        <v>1942.96</v>
      </c>
      <c r="E41" s="31">
        <f>'[3]60-22-63 '!G43</f>
        <v>1800</v>
      </c>
      <c r="F41" s="31">
        <f>'[3]60-22-63 '!H43</f>
        <v>1025.21</v>
      </c>
      <c r="G41" s="31">
        <f>'[3]60-22-63 '!I43</f>
        <v>2100</v>
      </c>
      <c r="H41" s="31">
        <f>'[3]60-22-63 '!J43</f>
        <v>2100</v>
      </c>
    </row>
    <row r="42" spans="1:8" x14ac:dyDescent="0.25">
      <c r="A42" s="31" t="str">
        <f>'[3]60-22-63 '!A44</f>
        <v xml:space="preserve"> 60-5403-22-63                          </v>
      </c>
      <c r="B42" s="31" t="str">
        <f>'[3]60-22-63 '!B44</f>
        <v xml:space="preserve"> GENERAL INSURANCE    </v>
      </c>
      <c r="C42" s="31">
        <f>'[3]60-22-63 '!E44</f>
        <v>34125</v>
      </c>
      <c r="D42" s="31">
        <f>'[3]60-22-63 '!F44</f>
        <v>41293.339999999997</v>
      </c>
      <c r="E42" s="31">
        <f>'[3]60-22-63 '!G44</f>
        <v>34125</v>
      </c>
      <c r="F42" s="31">
        <f>'[3]60-22-63 '!H44</f>
        <v>7773.58</v>
      </c>
      <c r="G42" s="31">
        <f>'[3]60-22-63 '!I44</f>
        <v>34125</v>
      </c>
      <c r="H42" s="31">
        <f>'[3]60-22-63 '!J44</f>
        <v>36111</v>
      </c>
    </row>
    <row r="43" spans="1:8" x14ac:dyDescent="0.25">
      <c r="A43" s="31" t="str">
        <f>'[3]60-22-63 '!A45</f>
        <v xml:space="preserve"> 60-5404-22-63                          </v>
      </c>
      <c r="B43" s="31" t="str">
        <f>'[3]60-22-63 '!B45</f>
        <v xml:space="preserve"> PROFESSIONAL FEES    </v>
      </c>
      <c r="C43" s="31">
        <f>'[3]60-22-63 '!E45</f>
        <v>19500</v>
      </c>
      <c r="D43" s="31">
        <f>'[3]60-22-63 '!F45</f>
        <v>10722.57</v>
      </c>
      <c r="E43" s="31">
        <f>'[3]60-22-63 '!G45</f>
        <v>19500</v>
      </c>
      <c r="F43" s="31">
        <f>'[3]60-22-63 '!H45</f>
        <v>7306.86</v>
      </c>
      <c r="G43" s="31">
        <f>'[3]60-22-63 '!I45</f>
        <v>19500</v>
      </c>
      <c r="H43" s="31">
        <f>'[3]60-22-63 '!J45</f>
        <v>19500</v>
      </c>
    </row>
    <row r="44" spans="1:8" x14ac:dyDescent="0.25">
      <c r="A44" s="31" t="str">
        <f>'[3]60-22-63 '!A46</f>
        <v xml:space="preserve"> 60-5406-22-63                          </v>
      </c>
      <c r="B44" s="31" t="str">
        <f>'[3]60-22-63 '!B46</f>
        <v xml:space="preserve"> TRAINING             </v>
      </c>
      <c r="C44" s="31">
        <f>'[3]60-22-63 '!E46</f>
        <v>8500</v>
      </c>
      <c r="D44" s="31">
        <f>'[3]60-22-63 '!F46</f>
        <v>5244.22</v>
      </c>
      <c r="E44" s="31">
        <f>'[3]60-22-63 '!G46</f>
        <v>5000</v>
      </c>
      <c r="F44" s="31">
        <f>'[3]60-22-63 '!H46</f>
        <v>2290.15</v>
      </c>
      <c r="G44" s="31">
        <f>'[3]60-22-63 '!I46</f>
        <v>5000</v>
      </c>
      <c r="H44" s="31">
        <f>'[3]60-22-63 '!J46</f>
        <v>5000</v>
      </c>
    </row>
    <row r="45" spans="1:8" x14ac:dyDescent="0.25">
      <c r="A45" s="31" t="str">
        <f>'[3]60-22-63 '!A47</f>
        <v xml:space="preserve"> 60-5408-22-63                          </v>
      </c>
      <c r="B45" s="31" t="str">
        <f>'[3]60-22-63 '!B47</f>
        <v xml:space="preserve"> ELECTRIC UTILITY SER </v>
      </c>
      <c r="C45" s="31">
        <f>'[3]60-22-63 '!E47</f>
        <v>104060</v>
      </c>
      <c r="D45" s="31">
        <f>'[3]60-22-63 '!F47</f>
        <v>118402.53</v>
      </c>
      <c r="E45" s="31">
        <f>'[3]60-22-63 '!G47</f>
        <v>104060</v>
      </c>
      <c r="F45" s="31">
        <f>'[3]60-22-63 '!H47</f>
        <v>46620.71</v>
      </c>
      <c r="G45" s="31">
        <f>'[3]60-22-63 '!I47</f>
        <v>118000</v>
      </c>
      <c r="H45" s="31">
        <f>'[3]60-22-63 '!J47</f>
        <v>125000</v>
      </c>
    </row>
    <row r="46" spans="1:8" x14ac:dyDescent="0.25">
      <c r="A46" s="31" t="str">
        <f>'[3]60-22-63 '!A48</f>
        <v xml:space="preserve"> 60-5409-22-63                          </v>
      </c>
      <c r="B46" s="31" t="str">
        <f>'[3]60-22-63 '!B48</f>
        <v xml:space="preserve"> CONTRACTUAL SERVICES </v>
      </c>
      <c r="C46" s="31">
        <f>'[3]60-22-63 '!E48</f>
        <v>50500</v>
      </c>
      <c r="D46" s="31">
        <f>'[3]60-22-63 '!F48</f>
        <v>50771.6</v>
      </c>
      <c r="E46" s="31">
        <f>'[3]60-22-63 '!G48</f>
        <v>50500</v>
      </c>
      <c r="F46" s="31">
        <f>'[3]60-22-63 '!H48</f>
        <v>37664.800000000003</v>
      </c>
      <c r="G46" s="31">
        <f>'[3]60-22-63 '!I48</f>
        <v>50500</v>
      </c>
      <c r="H46" s="31">
        <f>'[3]60-22-63 '!J48</f>
        <v>51300</v>
      </c>
    </row>
    <row r="47" spans="1:8" x14ac:dyDescent="0.25">
      <c r="A47" s="31" t="str">
        <f>'[3]60-22-63 '!A49</f>
        <v xml:space="preserve"> 60-5411-22-63</v>
      </c>
      <c r="B47" s="31" t="str">
        <f>'[3]60-22-63 '!B49</f>
        <v>MACHINERY AND EQUIPMENT RENTAL</v>
      </c>
      <c r="C47" s="31">
        <f>'[3]60-22-63 '!E49</f>
        <v>0</v>
      </c>
      <c r="D47" s="31">
        <f>'[3]60-22-63 '!F49</f>
        <v>0</v>
      </c>
      <c r="E47" s="31">
        <f>'[3]60-22-63 '!G49</f>
        <v>0</v>
      </c>
      <c r="F47" s="31">
        <f>'[3]60-22-63 '!H49</f>
        <v>0</v>
      </c>
      <c r="G47" s="31">
        <f>'[3]60-22-63 '!I49</f>
        <v>0</v>
      </c>
      <c r="H47" s="31">
        <f>'[3]60-22-63 '!J49</f>
        <v>18000</v>
      </c>
    </row>
    <row r="48" spans="1:8" x14ac:dyDescent="0.25">
      <c r="A48" s="31" t="str">
        <f>'[3]60-22-63 '!A50</f>
        <v xml:space="preserve"> 60-5417-22-63                          </v>
      </c>
      <c r="B48" s="31" t="str">
        <f>'[3]60-22-63 '!B50</f>
        <v xml:space="preserve"> INSPECTION AND PERMI </v>
      </c>
      <c r="C48" s="31">
        <f>'[3]60-22-63 '!E50</f>
        <v>25940</v>
      </c>
      <c r="D48" s="31">
        <f>'[3]60-22-63 '!F50</f>
        <v>25940.28</v>
      </c>
      <c r="E48" s="31">
        <f>'[3]60-22-63 '!G50</f>
        <v>25941</v>
      </c>
      <c r="F48" s="31">
        <f>'[3]60-22-63 '!H50</f>
        <v>25940.28</v>
      </c>
      <c r="G48" s="31">
        <f>'[3]60-22-63 '!I50</f>
        <v>25941</v>
      </c>
      <c r="H48" s="31">
        <f>'[3]60-22-63 '!J50</f>
        <v>25941</v>
      </c>
    </row>
    <row r="49" spans="1:8" x14ac:dyDescent="0.25">
      <c r="A49" s="31" t="str">
        <f>'[3]60-22-63 '!A51</f>
        <v xml:space="preserve"> 60-5439-22-63                          </v>
      </c>
      <c r="B49" s="31" t="str">
        <f>'[3]60-22-63 '!B51</f>
        <v xml:space="preserve"> BIO-MONITORING---WWT </v>
      </c>
      <c r="C49" s="31">
        <f>'[3]60-22-63 '!E51</f>
        <v>5200</v>
      </c>
      <c r="D49" s="31">
        <f>'[3]60-22-63 '!F51</f>
        <v>5680</v>
      </c>
      <c r="E49" s="31">
        <f>'[3]60-22-63 '!G51</f>
        <v>5200</v>
      </c>
      <c r="F49" s="31">
        <f>'[3]60-22-63 '!H51</f>
        <v>1400</v>
      </c>
      <c r="G49" s="31">
        <f>'[3]60-22-63 '!I51</f>
        <v>5200</v>
      </c>
      <c r="H49" s="31">
        <f>'[3]60-22-63 '!J51</f>
        <v>5200</v>
      </c>
    </row>
    <row r="50" spans="1:8" x14ac:dyDescent="0.25">
      <c r="A50" s="31" t="str">
        <f>'[3]60-22-63 '!A52</f>
        <v xml:space="preserve"> 60-5441-22-63                          </v>
      </c>
      <c r="B50" s="31" t="str">
        <f>'[3]60-22-63 '!B52</f>
        <v xml:space="preserve"> SOLID WASTE UTILITY  </v>
      </c>
      <c r="C50" s="31">
        <f>'[3]60-22-63 '!E52</f>
        <v>18436</v>
      </c>
      <c r="D50" s="31">
        <f>'[3]60-22-63 '!F52</f>
        <v>9028.44</v>
      </c>
      <c r="E50" s="31">
        <f>'[3]60-22-63 '!G52</f>
        <v>17539</v>
      </c>
      <c r="F50" s="31">
        <f>'[3]60-22-63 '!H52</f>
        <v>16397.97</v>
      </c>
      <c r="G50" s="31">
        <f>'[3]60-22-63 '!I52</f>
        <v>37539</v>
      </c>
      <c r="H50" s="31">
        <f>'[3]60-22-63 '!J52</f>
        <v>60000</v>
      </c>
    </row>
    <row r="51" spans="1:8" x14ac:dyDescent="0.25">
      <c r="A51" s="31" t="str">
        <f>'[3]60-22-63 '!A53</f>
        <v xml:space="preserve"> 60-5442-22-63                          </v>
      </c>
      <c r="B51" s="31" t="str">
        <f>'[3]60-22-63 '!B53</f>
        <v xml:space="preserve"> WATER/SEWER UTILITY  </v>
      </c>
      <c r="C51" s="31">
        <f>'[3]60-22-63 '!E53</f>
        <v>13400</v>
      </c>
      <c r="D51" s="31">
        <f>'[3]60-22-63 '!F53</f>
        <v>13510.19</v>
      </c>
      <c r="E51" s="31">
        <f>'[3]60-22-63 '!G53</f>
        <v>14297</v>
      </c>
      <c r="F51" s="31">
        <f>'[3]60-22-63 '!H53</f>
        <v>8721.41</v>
      </c>
      <c r="G51" s="31">
        <f>'[3]60-22-63 '!I53</f>
        <v>14297</v>
      </c>
      <c r="H51" s="31">
        <f>'[3]60-22-63 '!J53</f>
        <v>14726</v>
      </c>
    </row>
    <row r="52" spans="1:8" x14ac:dyDescent="0.25">
      <c r="A52" s="31" t="str">
        <f>'[3]60-22-63 '!A54</f>
        <v xml:space="preserve"> 60-5446-22-63                          </v>
      </c>
      <c r="B52" s="31" t="str">
        <f>'[3]60-22-63 '!B54</f>
        <v xml:space="preserve"> STORM WATER UTILITY  </v>
      </c>
      <c r="C52" s="31">
        <f>'[3]60-22-63 '!E54</f>
        <v>46</v>
      </c>
      <c r="D52" s="31">
        <f>'[3]60-22-63 '!F54</f>
        <v>45.48</v>
      </c>
      <c r="E52" s="31">
        <f>'[3]60-22-63 '!G54</f>
        <v>46</v>
      </c>
      <c r="F52" s="31">
        <f>'[3]60-22-63 '!H54</f>
        <v>22.74</v>
      </c>
      <c r="G52" s="31">
        <f>'[3]60-22-63 '!I54</f>
        <v>46</v>
      </c>
      <c r="H52" s="31">
        <f>'[3]60-22-63 '!J54</f>
        <v>46</v>
      </c>
    </row>
    <row r="53" spans="1:8" x14ac:dyDescent="0.25">
      <c r="A53" s="31" t="str">
        <f>'[3]60-22-63 '!A55</f>
        <v xml:space="preserve"> 60-5455-22-63                          </v>
      </c>
      <c r="B53" s="31" t="str">
        <f>'[3]60-22-63 '!B55</f>
        <v xml:space="preserve"> UNIFORM PURCHASE/REN </v>
      </c>
      <c r="C53" s="31">
        <f>'[3]60-22-63 '!E55</f>
        <v>4000</v>
      </c>
      <c r="D53" s="31">
        <f>'[3]60-22-63 '!F55</f>
        <v>2277.15</v>
      </c>
      <c r="E53" s="31">
        <f>'[3]60-22-63 '!G55</f>
        <v>4000</v>
      </c>
      <c r="F53" s="31">
        <f>'[3]60-22-63 '!H55</f>
        <v>1030.77</v>
      </c>
      <c r="G53" s="31">
        <f>'[3]60-22-63 '!I55</f>
        <v>4000</v>
      </c>
      <c r="H53" s="31">
        <f>'[3]60-22-63 '!J55</f>
        <v>4000</v>
      </c>
    </row>
    <row r="54" spans="1:8" x14ac:dyDescent="0.25">
      <c r="A54" s="31" t="str">
        <f>'[3]60-22-63 '!A56</f>
        <v xml:space="preserve"> 60-5460-22-63                          </v>
      </c>
      <c r="B54" s="31" t="str">
        <f>'[3]60-22-63 '!B56</f>
        <v xml:space="preserve"> OFFICE EQUIPMENT REN </v>
      </c>
      <c r="C54" s="31">
        <f>'[3]60-22-63 '!E56</f>
        <v>1800</v>
      </c>
      <c r="D54" s="31">
        <f>'[3]60-22-63 '!F56</f>
        <v>1735.08</v>
      </c>
      <c r="E54" s="31">
        <f>'[3]60-22-63 '!G56</f>
        <v>1800</v>
      </c>
      <c r="F54" s="31">
        <f>'[3]60-22-63 '!H56</f>
        <v>713.87</v>
      </c>
      <c r="G54" s="31">
        <f>'[3]60-22-63 '!I56</f>
        <v>1800</v>
      </c>
      <c r="H54" s="31">
        <f>'[3]60-22-63 '!J56</f>
        <v>1800</v>
      </c>
    </row>
    <row r="55" spans="1:8" x14ac:dyDescent="0.25">
      <c r="A55" s="31" t="str">
        <f>'[3]60-22-63 '!A57</f>
        <v xml:space="preserve"> 60-5499-22-63                          </v>
      </c>
      <c r="B55" s="31" t="str">
        <f>'[3]60-22-63 '!B57</f>
        <v xml:space="preserve"> MISCELLANEOUS SERVIC </v>
      </c>
      <c r="C55" s="31">
        <f>'[3]60-22-63 '!E57</f>
        <v>5328</v>
      </c>
      <c r="D55" s="31">
        <f>'[3]60-22-63 '!F57</f>
        <v>5328</v>
      </c>
      <c r="E55" s="31">
        <f>'[3]60-22-63 '!G57</f>
        <v>5328</v>
      </c>
      <c r="F55" s="31">
        <f>'[3]60-22-63 '!H57</f>
        <v>0</v>
      </c>
      <c r="G55" s="31">
        <f>'[3]60-22-63 '!I57</f>
        <v>5328</v>
      </c>
      <c r="H55" s="31">
        <f>'[3]60-22-63 '!J57</f>
        <v>5328</v>
      </c>
    </row>
    <row r="56" spans="1:8" hidden="1" x14ac:dyDescent="0.25">
      <c r="A56" s="31"/>
      <c r="B56" s="31"/>
      <c r="C56" s="31"/>
      <c r="D56" s="31"/>
      <c r="E56" s="31"/>
      <c r="F56" s="31"/>
      <c r="G56" s="31"/>
      <c r="H56" s="31"/>
    </row>
    <row r="57" spans="1:8" hidden="1" x14ac:dyDescent="0.25">
      <c r="A57" s="55"/>
      <c r="B57" s="55"/>
      <c r="C57" s="55"/>
      <c r="D57" s="55"/>
      <c r="E57" s="55"/>
      <c r="F57" s="55"/>
      <c r="G57" s="55"/>
      <c r="H57" s="55"/>
    </row>
    <row r="58" spans="1:8" x14ac:dyDescent="0.25">
      <c r="A58" s="32"/>
      <c r="B58" s="32" t="s">
        <v>116</v>
      </c>
      <c r="C58" s="40">
        <f>SUM(C41:C57)</f>
        <v>292635</v>
      </c>
      <c r="D58" s="40">
        <f t="shared" ref="D58:H58" si="3">SUM(D41:D57)</f>
        <v>291921.84000000003</v>
      </c>
      <c r="E58" s="40">
        <f t="shared" si="3"/>
        <v>289136</v>
      </c>
      <c r="F58" s="40">
        <f t="shared" si="3"/>
        <v>156908.34999999998</v>
      </c>
      <c r="G58" s="40">
        <f t="shared" si="3"/>
        <v>323376</v>
      </c>
      <c r="H58" s="40">
        <f t="shared" si="3"/>
        <v>374052</v>
      </c>
    </row>
    <row r="59" spans="1:8" hidden="1" x14ac:dyDescent="0.25">
      <c r="A59" s="40"/>
      <c r="B59" s="40"/>
      <c r="C59" s="40"/>
      <c r="D59" s="40"/>
      <c r="E59" s="40"/>
      <c r="F59" s="40"/>
      <c r="G59" s="40"/>
      <c r="H59" s="40"/>
    </row>
    <row r="60" spans="1:8" hidden="1" x14ac:dyDescent="0.25">
      <c r="A60" s="32"/>
      <c r="B60" s="32" t="s">
        <v>598</v>
      </c>
      <c r="C60" s="40">
        <f t="shared" ref="C60:H60" si="4">C59</f>
        <v>0</v>
      </c>
      <c r="D60" s="40">
        <f t="shared" si="4"/>
        <v>0</v>
      </c>
      <c r="E60" s="40">
        <f t="shared" si="4"/>
        <v>0</v>
      </c>
      <c r="F60" s="40">
        <f t="shared" si="4"/>
        <v>0</v>
      </c>
      <c r="G60" s="40">
        <f t="shared" si="4"/>
        <v>0</v>
      </c>
      <c r="H60" s="40">
        <f t="shared" si="4"/>
        <v>0</v>
      </c>
    </row>
    <row r="61" spans="1:8" x14ac:dyDescent="0.25">
      <c r="A61" s="51" t="str">
        <f>'[3]60-22-63 '!A61</f>
        <v xml:space="preserve"> 60-6504-22-63                          </v>
      </c>
      <c r="B61" s="51" t="str">
        <f>'[3]60-22-63 '!B61</f>
        <v xml:space="preserve"> MACHINERY &amp; EQUIPMEN </v>
      </c>
      <c r="C61" s="51">
        <f>'[3]60-22-63 '!E61</f>
        <v>0</v>
      </c>
      <c r="D61" s="51">
        <f>'[3]60-22-63 '!F61</f>
        <v>0</v>
      </c>
      <c r="E61" s="51">
        <f>'[3]60-22-63 '!G61</f>
        <v>0</v>
      </c>
      <c r="F61" s="51">
        <f>'[3]60-22-63 '!H61</f>
        <v>0</v>
      </c>
      <c r="G61" s="47">
        <f>'[3]60-22-63 '!I61</f>
        <v>0</v>
      </c>
      <c r="H61" s="47">
        <f>'[3]60-22-63 '!J61</f>
        <v>114240</v>
      </c>
    </row>
    <row r="62" spans="1:8" x14ac:dyDescent="0.25">
      <c r="A62" s="51" t="str">
        <f>'[3]60-22-63 '!A62</f>
        <v xml:space="preserve"> 60-6507-22-63                          </v>
      </c>
      <c r="B62" s="51" t="str">
        <f>'[3]60-22-63 '!B62</f>
        <v xml:space="preserve"> IMPROVEMENTS OTHER T </v>
      </c>
      <c r="C62" s="51">
        <f>'[3]60-22-63 '!E62</f>
        <v>0</v>
      </c>
      <c r="D62" s="51">
        <f>'[3]60-22-63 '!F62</f>
        <v>0</v>
      </c>
      <c r="E62" s="51">
        <f>'[3]60-22-63 '!G62</f>
        <v>40000</v>
      </c>
      <c r="F62" s="51">
        <f>'[3]60-22-63 '!H62</f>
        <v>0</v>
      </c>
      <c r="G62" s="51">
        <f>'[3]60-22-63 '!I62</f>
        <v>40000</v>
      </c>
      <c r="H62" s="51">
        <f>'[3]60-22-63 '!J62</f>
        <v>0</v>
      </c>
    </row>
    <row r="63" spans="1:8" hidden="1" x14ac:dyDescent="0.25">
      <c r="A63" s="51"/>
      <c r="B63" s="51"/>
      <c r="C63" s="51"/>
      <c r="D63" s="51"/>
      <c r="E63" s="51"/>
      <c r="F63" s="51"/>
      <c r="G63" s="51"/>
      <c r="H63" s="51"/>
    </row>
    <row r="64" spans="1:8" x14ac:dyDescent="0.25">
      <c r="A64" s="40"/>
      <c r="B64" s="32" t="s">
        <v>140</v>
      </c>
      <c r="C64" s="40">
        <f>SUM(C61:C63)</f>
        <v>0</v>
      </c>
      <c r="D64" s="40">
        <f t="shared" ref="D64:H64" si="5">SUM(D61:D63)</f>
        <v>0</v>
      </c>
      <c r="E64" s="40">
        <f t="shared" si="5"/>
        <v>40000</v>
      </c>
      <c r="F64" s="40">
        <f t="shared" si="5"/>
        <v>0</v>
      </c>
      <c r="G64" s="40">
        <f t="shared" si="5"/>
        <v>40000</v>
      </c>
      <c r="H64" s="40">
        <f t="shared" si="5"/>
        <v>114240</v>
      </c>
    </row>
    <row r="65" spans="1:8" ht="15.75" thickBot="1" x14ac:dyDescent="0.3">
      <c r="A65" s="41"/>
      <c r="B65" s="41" t="s">
        <v>141</v>
      </c>
      <c r="C65" s="56">
        <f>SUM(C8:C64)/2</f>
        <v>961954</v>
      </c>
      <c r="D65" s="56">
        <f>SUM(D8:D64)/2</f>
        <v>898668.19000000006</v>
      </c>
      <c r="E65" s="56">
        <f>SUM(E8:E64)/2</f>
        <v>930714</v>
      </c>
      <c r="F65" s="56">
        <f>SUM(F8:F64)/2</f>
        <v>389459.98000000004</v>
      </c>
      <c r="G65" s="56">
        <f t="shared" ref="G65:H65" si="6">SUM(G8:G64)/2</f>
        <v>967302</v>
      </c>
      <c r="H65" s="56">
        <f t="shared" si="6"/>
        <v>1103626</v>
      </c>
    </row>
    <row r="66" spans="1:8" ht="15.75" thickTop="1" x14ac:dyDescent="0.25"/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9"/>
  <sheetViews>
    <sheetView workbookViewId="0">
      <selection activeCell="O28" sqref="O28"/>
    </sheetView>
  </sheetViews>
  <sheetFormatPr defaultRowHeight="15" x14ac:dyDescent="0.25"/>
  <cols>
    <col min="1" max="1" width="17.28515625" customWidth="1"/>
    <col min="2" max="2" width="26" bestFit="1" customWidth="1"/>
    <col min="3" max="4" width="0" hidden="1" customWidth="1"/>
  </cols>
  <sheetData>
    <row r="1" spans="1:10" x14ac:dyDescent="0.25">
      <c r="A1" s="72"/>
      <c r="B1" s="72"/>
      <c r="C1" s="72"/>
      <c r="D1" s="72"/>
      <c r="E1" s="72"/>
      <c r="F1" s="72"/>
      <c r="G1" s="143"/>
      <c r="H1" s="143"/>
      <c r="I1" s="143"/>
      <c r="J1" s="143"/>
    </row>
    <row r="2" spans="1:10" x14ac:dyDescent="0.25">
      <c r="A2" s="72"/>
      <c r="B2" s="72"/>
      <c r="C2" s="72"/>
      <c r="D2" s="72"/>
      <c r="E2" s="72"/>
      <c r="F2" s="72"/>
      <c r="G2" s="143"/>
      <c r="H2" s="143"/>
      <c r="I2" s="143"/>
      <c r="J2" s="143"/>
    </row>
    <row r="3" spans="1:10" x14ac:dyDescent="0.25">
      <c r="A3" s="144" t="s">
        <v>0</v>
      </c>
      <c r="B3" s="145"/>
      <c r="C3" s="145"/>
      <c r="D3" s="145"/>
      <c r="E3" s="145"/>
      <c r="F3" s="145"/>
      <c r="G3" s="146"/>
      <c r="H3" s="146"/>
      <c r="I3" s="146"/>
      <c r="J3" s="146"/>
    </row>
    <row r="4" spans="1:10" x14ac:dyDescent="0.25">
      <c r="A4" s="144" t="s">
        <v>596</v>
      </c>
      <c r="B4" s="145"/>
      <c r="C4" s="145"/>
      <c r="D4" s="145"/>
      <c r="E4" s="145"/>
      <c r="F4" s="145"/>
      <c r="G4" s="146"/>
      <c r="H4" s="146"/>
      <c r="I4" s="146"/>
      <c r="J4" s="146"/>
    </row>
    <row r="5" spans="1:10" x14ac:dyDescent="0.25">
      <c r="A5" s="144" t="s">
        <v>142</v>
      </c>
      <c r="B5" s="145"/>
      <c r="C5" s="145"/>
      <c r="D5" s="145"/>
      <c r="E5" s="145"/>
      <c r="F5" s="145"/>
      <c r="G5" s="146"/>
      <c r="H5" s="146"/>
      <c r="I5" s="146"/>
      <c r="J5" s="146"/>
    </row>
    <row r="6" spans="1:10" x14ac:dyDescent="0.25">
      <c r="A6" s="72"/>
      <c r="B6" s="72"/>
      <c r="C6" s="72"/>
      <c r="D6" s="72"/>
      <c r="E6" s="72"/>
      <c r="F6" s="72"/>
      <c r="G6" s="143"/>
      <c r="H6" s="143"/>
      <c r="I6" s="143"/>
      <c r="J6" s="143"/>
    </row>
    <row r="7" spans="1:10" x14ac:dyDescent="0.25">
      <c r="A7" s="17" t="s">
        <v>32</v>
      </c>
      <c r="B7" s="17" t="s">
        <v>33</v>
      </c>
      <c r="C7" s="17" t="s">
        <v>2</v>
      </c>
      <c r="D7" s="17" t="s">
        <v>2</v>
      </c>
      <c r="E7" s="17" t="s">
        <v>3</v>
      </c>
      <c r="F7" s="17" t="s">
        <v>3</v>
      </c>
      <c r="G7" s="17" t="s">
        <v>4</v>
      </c>
      <c r="H7" s="17" t="s">
        <v>4</v>
      </c>
      <c r="I7" s="17" t="s">
        <v>4</v>
      </c>
      <c r="J7" s="17" t="s">
        <v>597</v>
      </c>
    </row>
    <row r="8" spans="1:10" x14ac:dyDescent="0.25">
      <c r="A8" s="17" t="s">
        <v>34</v>
      </c>
      <c r="B8" s="17"/>
      <c r="C8" s="17" t="s">
        <v>5</v>
      </c>
      <c r="D8" s="17" t="s">
        <v>6</v>
      </c>
      <c r="E8" s="17" t="s">
        <v>7</v>
      </c>
      <c r="F8" s="17" t="s">
        <v>6</v>
      </c>
      <c r="G8" s="17" t="s">
        <v>8</v>
      </c>
      <c r="H8" s="17" t="s">
        <v>6</v>
      </c>
      <c r="I8" s="17" t="s">
        <v>5</v>
      </c>
      <c r="J8" s="17" t="s">
        <v>9</v>
      </c>
    </row>
    <row r="9" spans="1:10" ht="15.75" thickBot="1" x14ac:dyDescent="0.3">
      <c r="A9" s="18" t="s">
        <v>10</v>
      </c>
      <c r="B9" s="18"/>
      <c r="C9" s="18" t="s">
        <v>11</v>
      </c>
      <c r="D9" s="18"/>
      <c r="E9" s="18" t="s">
        <v>11</v>
      </c>
      <c r="F9" s="18"/>
      <c r="G9" s="18" t="s">
        <v>11</v>
      </c>
      <c r="H9" s="18" t="s">
        <v>12</v>
      </c>
      <c r="I9" s="18" t="s">
        <v>11</v>
      </c>
      <c r="J9" s="18" t="s">
        <v>11</v>
      </c>
    </row>
    <row r="10" spans="1:10" ht="15.75" thickTop="1" x14ac:dyDescent="0.25">
      <c r="A10" s="51" t="s">
        <v>143</v>
      </c>
      <c r="B10" s="51" t="s">
        <v>115</v>
      </c>
      <c r="C10" s="51">
        <v>3000</v>
      </c>
      <c r="D10" s="51">
        <v>3600</v>
      </c>
      <c r="E10" s="51">
        <v>3000</v>
      </c>
      <c r="F10" s="51">
        <v>2400</v>
      </c>
      <c r="G10" s="51">
        <v>3000</v>
      </c>
      <c r="H10" s="51">
        <v>0</v>
      </c>
      <c r="I10" s="51">
        <v>3000</v>
      </c>
      <c r="J10" s="51">
        <v>3000</v>
      </c>
    </row>
    <row r="11" spans="1:10" x14ac:dyDescent="0.25">
      <c r="A11" s="51" t="s">
        <v>144</v>
      </c>
      <c r="B11" s="51" t="s">
        <v>145</v>
      </c>
      <c r="C11" s="51">
        <v>882933</v>
      </c>
      <c r="D11" s="51">
        <v>882933</v>
      </c>
      <c r="E11" s="51">
        <v>882933</v>
      </c>
      <c r="F11" s="51">
        <v>882933</v>
      </c>
      <c r="G11" s="51">
        <v>882933</v>
      </c>
      <c r="H11" s="51">
        <v>441466.5</v>
      </c>
      <c r="I11" s="51">
        <v>882933</v>
      </c>
      <c r="J11" s="51">
        <v>953568</v>
      </c>
    </row>
    <row r="12" spans="1:10" x14ac:dyDescent="0.25">
      <c r="A12" s="51" t="s">
        <v>146</v>
      </c>
      <c r="B12" s="51" t="s">
        <v>147</v>
      </c>
      <c r="C12" s="51">
        <v>421538</v>
      </c>
      <c r="D12" s="51">
        <v>421538</v>
      </c>
      <c r="E12" s="51">
        <v>421538</v>
      </c>
      <c r="F12" s="51">
        <v>421538</v>
      </c>
      <c r="G12" s="51">
        <v>421538</v>
      </c>
      <c r="H12" s="51">
        <v>210769.02</v>
      </c>
      <c r="I12" s="51">
        <v>421538</v>
      </c>
      <c r="J12" s="51">
        <v>525169</v>
      </c>
    </row>
    <row r="13" spans="1:10" x14ac:dyDescent="0.25">
      <c r="A13" s="51" t="s">
        <v>601</v>
      </c>
      <c r="B13" s="51" t="s">
        <v>602</v>
      </c>
      <c r="C13" s="51">
        <v>0</v>
      </c>
      <c r="D13" s="51">
        <v>0</v>
      </c>
      <c r="E13" s="51">
        <v>290000</v>
      </c>
      <c r="F13" s="51">
        <v>290000</v>
      </c>
      <c r="G13" s="51">
        <v>0</v>
      </c>
      <c r="H13" s="51">
        <v>0</v>
      </c>
      <c r="I13" s="51">
        <v>0</v>
      </c>
      <c r="J13" s="51">
        <v>0</v>
      </c>
    </row>
    <row r="14" spans="1:10" x14ac:dyDescent="0.25">
      <c r="A14" s="51" t="s">
        <v>148</v>
      </c>
      <c r="B14" s="51" t="s">
        <v>149</v>
      </c>
      <c r="C14" s="51">
        <v>0</v>
      </c>
      <c r="D14" s="51">
        <v>97657</v>
      </c>
      <c r="E14" s="51">
        <v>0</v>
      </c>
      <c r="F14" s="51">
        <v>351463.93</v>
      </c>
      <c r="G14" s="51">
        <v>0</v>
      </c>
      <c r="H14" s="51">
        <v>0</v>
      </c>
      <c r="I14" s="51">
        <v>0</v>
      </c>
      <c r="J14" s="51">
        <v>0</v>
      </c>
    </row>
    <row r="15" spans="1:10" x14ac:dyDescent="0.25">
      <c r="A15" s="51" t="s">
        <v>150</v>
      </c>
      <c r="B15" s="51" t="s">
        <v>151</v>
      </c>
      <c r="C15" s="51">
        <v>180250</v>
      </c>
      <c r="D15" s="51">
        <v>180249.96</v>
      </c>
      <c r="E15" s="51">
        <v>0</v>
      </c>
      <c r="F15" s="51">
        <v>0</v>
      </c>
      <c r="G15" s="51">
        <v>0</v>
      </c>
      <c r="H15" s="51">
        <v>0</v>
      </c>
      <c r="I15" s="51">
        <v>0</v>
      </c>
      <c r="J15" s="51">
        <v>0</v>
      </c>
    </row>
    <row r="16" spans="1:10" x14ac:dyDescent="0.25">
      <c r="A16" s="51" t="s">
        <v>152</v>
      </c>
      <c r="B16" s="51" t="s">
        <v>153</v>
      </c>
      <c r="C16" s="51">
        <v>32500</v>
      </c>
      <c r="D16" s="51">
        <v>6368.1</v>
      </c>
      <c r="E16" s="51">
        <v>32500</v>
      </c>
      <c r="F16" s="51">
        <v>12973.42</v>
      </c>
      <c r="G16" s="51">
        <v>32500</v>
      </c>
      <c r="H16" s="51">
        <v>0</v>
      </c>
      <c r="I16" s="51">
        <v>32500</v>
      </c>
      <c r="J16" s="51">
        <v>32500</v>
      </c>
    </row>
    <row r="17" spans="1:10" x14ac:dyDescent="0.25">
      <c r="A17" s="51" t="s">
        <v>154</v>
      </c>
      <c r="B17" s="51" t="s">
        <v>155</v>
      </c>
      <c r="C17" s="51">
        <v>64996</v>
      </c>
      <c r="D17" s="51">
        <v>64995.48</v>
      </c>
      <c r="E17" s="51">
        <v>64528</v>
      </c>
      <c r="F17" s="51">
        <v>64528.04</v>
      </c>
      <c r="G17" s="51">
        <v>68956</v>
      </c>
      <c r="H17" s="51">
        <v>34477.980000000003</v>
      </c>
      <c r="I17" s="51">
        <v>68956</v>
      </c>
      <c r="J17" s="51">
        <v>68272</v>
      </c>
    </row>
    <row r="18" spans="1:10" x14ac:dyDescent="0.25">
      <c r="A18" s="51" t="s">
        <v>156</v>
      </c>
      <c r="B18" s="51" t="s">
        <v>157</v>
      </c>
      <c r="C18" s="51">
        <v>296572</v>
      </c>
      <c r="D18" s="51">
        <v>296571.36</v>
      </c>
      <c r="E18" s="51">
        <v>296908</v>
      </c>
      <c r="F18" s="51">
        <v>296908.08</v>
      </c>
      <c r="G18" s="51">
        <v>296876</v>
      </c>
      <c r="H18" s="51">
        <v>148438.07999999999</v>
      </c>
      <c r="I18" s="51">
        <v>296876</v>
      </c>
      <c r="J18" s="51">
        <v>296754</v>
      </c>
    </row>
    <row r="19" spans="1:10" x14ac:dyDescent="0.25">
      <c r="A19" s="51" t="s">
        <v>158</v>
      </c>
      <c r="B19" s="51" t="s">
        <v>159</v>
      </c>
      <c r="C19" s="51">
        <v>153576</v>
      </c>
      <c r="D19" s="51">
        <v>153575.16</v>
      </c>
      <c r="E19" s="51">
        <v>151018</v>
      </c>
      <c r="F19" s="51">
        <v>151018.04</v>
      </c>
      <c r="G19" s="51">
        <v>148282</v>
      </c>
      <c r="H19" s="51">
        <v>74140.98</v>
      </c>
      <c r="I19" s="51">
        <v>148282</v>
      </c>
      <c r="J19" s="51">
        <v>150460</v>
      </c>
    </row>
    <row r="20" spans="1:10" x14ac:dyDescent="0.25">
      <c r="A20" s="51" t="s">
        <v>160</v>
      </c>
      <c r="B20" s="51" t="s">
        <v>161</v>
      </c>
      <c r="C20" s="51">
        <v>290007</v>
      </c>
      <c r="D20" s="51">
        <v>290180.59999999998</v>
      </c>
      <c r="E20" s="51">
        <v>291049</v>
      </c>
      <c r="F20" s="51">
        <v>291049</v>
      </c>
      <c r="G20" s="51">
        <v>292720</v>
      </c>
      <c r="H20" s="51">
        <v>139873.45000000001</v>
      </c>
      <c r="I20" s="51">
        <v>292720</v>
      </c>
      <c r="J20" s="51">
        <v>293981</v>
      </c>
    </row>
    <row r="21" spans="1:10" x14ac:dyDescent="0.25">
      <c r="A21" s="51" t="s">
        <v>162</v>
      </c>
      <c r="B21" s="51" t="s">
        <v>163</v>
      </c>
      <c r="C21" s="51">
        <v>0</v>
      </c>
      <c r="D21" s="51">
        <v>0</v>
      </c>
      <c r="E21" s="51">
        <v>183000</v>
      </c>
      <c r="F21" s="51">
        <v>181281</v>
      </c>
      <c r="G21" s="51">
        <v>188610</v>
      </c>
      <c r="H21" s="51">
        <v>94305</v>
      </c>
      <c r="I21" s="51">
        <v>188610</v>
      </c>
      <c r="J21" s="51">
        <v>190937</v>
      </c>
    </row>
    <row r="22" spans="1:10" x14ac:dyDescent="0.25">
      <c r="A22" s="40"/>
      <c r="B22" s="67" t="s">
        <v>164</v>
      </c>
      <c r="C22" s="40">
        <v>2325372</v>
      </c>
      <c r="D22" s="40">
        <v>2397668.66</v>
      </c>
      <c r="E22" s="40">
        <v>2616474</v>
      </c>
      <c r="F22" s="40">
        <v>2946092.51</v>
      </c>
      <c r="G22" s="40">
        <v>2335415</v>
      </c>
      <c r="H22" s="40">
        <v>1143471.01</v>
      </c>
      <c r="I22" s="40">
        <v>2335415</v>
      </c>
      <c r="J22" s="40">
        <v>2514641</v>
      </c>
    </row>
    <row r="23" spans="1:10" x14ac:dyDescent="0.25">
      <c r="A23" s="51" t="s">
        <v>165</v>
      </c>
      <c r="B23" s="51" t="s">
        <v>166</v>
      </c>
      <c r="C23" s="51">
        <v>0</v>
      </c>
      <c r="D23" s="51">
        <v>-290851</v>
      </c>
      <c r="E23" s="51">
        <v>0</v>
      </c>
      <c r="F23" s="51">
        <v>-93041</v>
      </c>
      <c r="G23" s="51">
        <v>0</v>
      </c>
      <c r="H23" s="51">
        <v>0</v>
      </c>
      <c r="I23" s="51">
        <v>0</v>
      </c>
      <c r="J23" s="51">
        <v>0</v>
      </c>
    </row>
    <row r="24" spans="1:10" x14ac:dyDescent="0.25">
      <c r="A24" s="51" t="s">
        <v>167</v>
      </c>
      <c r="B24" s="51" t="s">
        <v>168</v>
      </c>
      <c r="C24" s="51">
        <v>0</v>
      </c>
      <c r="D24" s="51">
        <v>6023</v>
      </c>
      <c r="E24" s="51">
        <v>0</v>
      </c>
      <c r="F24" s="51">
        <v>0</v>
      </c>
      <c r="G24" s="51">
        <v>0</v>
      </c>
      <c r="H24" s="51">
        <v>0</v>
      </c>
      <c r="I24" s="51">
        <v>0</v>
      </c>
      <c r="J24" s="51">
        <v>0</v>
      </c>
    </row>
    <row r="25" spans="1:10" x14ac:dyDescent="0.25">
      <c r="A25" s="51" t="s">
        <v>169</v>
      </c>
      <c r="B25" s="51" t="s">
        <v>170</v>
      </c>
      <c r="C25" s="51">
        <v>100000</v>
      </c>
      <c r="D25" s="51">
        <v>100000</v>
      </c>
      <c r="E25" s="51">
        <v>0</v>
      </c>
      <c r="F25" s="51">
        <v>0</v>
      </c>
      <c r="G25" s="51">
        <v>0</v>
      </c>
      <c r="H25" s="51">
        <v>0</v>
      </c>
      <c r="I25" s="51">
        <v>0</v>
      </c>
      <c r="J25" s="51">
        <v>700000</v>
      </c>
    </row>
    <row r="26" spans="1:10" x14ac:dyDescent="0.25">
      <c r="A26" s="51" t="s">
        <v>171</v>
      </c>
      <c r="B26" s="51" t="s">
        <v>172</v>
      </c>
      <c r="C26" s="51">
        <v>0</v>
      </c>
      <c r="D26" s="51">
        <v>-5499.94</v>
      </c>
      <c r="E26" s="51">
        <v>0</v>
      </c>
      <c r="F26" s="51">
        <v>211607.9</v>
      </c>
      <c r="G26" s="51">
        <v>0</v>
      </c>
      <c r="H26" s="51">
        <v>0</v>
      </c>
      <c r="I26" s="51">
        <v>0</v>
      </c>
      <c r="J26" s="51">
        <v>0</v>
      </c>
    </row>
    <row r="27" spans="1:10" x14ac:dyDescent="0.25">
      <c r="A27" s="51" t="s">
        <v>173</v>
      </c>
      <c r="B27" s="51" t="s">
        <v>174</v>
      </c>
      <c r="C27" s="51">
        <v>80790</v>
      </c>
      <c r="D27" s="51">
        <v>80789.740000000005</v>
      </c>
      <c r="E27" s="51">
        <v>81335</v>
      </c>
      <c r="F27" s="51">
        <v>81334.77</v>
      </c>
      <c r="G27" s="51">
        <v>81867</v>
      </c>
      <c r="H27" s="51">
        <v>79477</v>
      </c>
      <c r="I27" s="51">
        <v>81867</v>
      </c>
      <c r="J27" s="51">
        <v>81092</v>
      </c>
    </row>
    <row r="28" spans="1:10" x14ac:dyDescent="0.25">
      <c r="A28" s="51" t="s">
        <v>175</v>
      </c>
      <c r="B28" s="51" t="s">
        <v>176</v>
      </c>
      <c r="C28" s="51">
        <v>29600</v>
      </c>
      <c r="D28" s="51">
        <v>29600.26</v>
      </c>
      <c r="E28" s="51">
        <v>29739</v>
      </c>
      <c r="F28" s="51">
        <v>29739.01</v>
      </c>
      <c r="G28" s="51">
        <v>29688</v>
      </c>
      <c r="H28" s="51">
        <v>26672.63</v>
      </c>
      <c r="I28" s="51">
        <v>29688</v>
      </c>
      <c r="J28" s="51">
        <v>29732</v>
      </c>
    </row>
    <row r="29" spans="1:10" x14ac:dyDescent="0.25">
      <c r="A29" s="51" t="s">
        <v>177</v>
      </c>
      <c r="B29" s="51" t="s">
        <v>178</v>
      </c>
      <c r="C29" s="51">
        <v>395325</v>
      </c>
      <c r="D29" s="51">
        <v>395325</v>
      </c>
      <c r="E29" s="51">
        <v>394125</v>
      </c>
      <c r="F29" s="51">
        <v>394125</v>
      </c>
      <c r="G29" s="51">
        <v>394369</v>
      </c>
      <c r="H29" s="51">
        <v>346712.5</v>
      </c>
      <c r="I29" s="51">
        <v>394369</v>
      </c>
      <c r="J29" s="51">
        <v>391187</v>
      </c>
    </row>
    <row r="30" spans="1:10" x14ac:dyDescent="0.25">
      <c r="A30" s="51" t="s">
        <v>179</v>
      </c>
      <c r="B30" s="51" t="s">
        <v>180</v>
      </c>
      <c r="C30" s="51">
        <v>652188</v>
      </c>
      <c r="D30" s="51">
        <v>652187.5</v>
      </c>
      <c r="E30" s="51">
        <v>656063</v>
      </c>
      <c r="F30" s="51">
        <v>656062.5</v>
      </c>
      <c r="G30" s="51">
        <v>653813</v>
      </c>
      <c r="H30" s="51">
        <v>560093.75</v>
      </c>
      <c r="I30" s="51">
        <v>653813</v>
      </c>
      <c r="J30" s="51">
        <v>655906</v>
      </c>
    </row>
    <row r="31" spans="1:10" x14ac:dyDescent="0.25">
      <c r="A31" s="51" t="s">
        <v>181</v>
      </c>
      <c r="B31" s="51" t="s">
        <v>182</v>
      </c>
      <c r="C31" s="51">
        <v>171755</v>
      </c>
      <c r="D31" s="51">
        <v>171755.42</v>
      </c>
      <c r="E31" s="51">
        <v>118111</v>
      </c>
      <c r="F31" s="51">
        <v>118111.03</v>
      </c>
      <c r="G31" s="51">
        <v>117950</v>
      </c>
      <c r="H31" s="51">
        <v>102789.74</v>
      </c>
      <c r="I31" s="51">
        <v>117950</v>
      </c>
      <c r="J31" s="51">
        <v>118142</v>
      </c>
    </row>
    <row r="32" spans="1:10" x14ac:dyDescent="0.25">
      <c r="A32" s="51" t="s">
        <v>183</v>
      </c>
      <c r="B32" s="51" t="s">
        <v>184</v>
      </c>
      <c r="C32" s="51">
        <v>121185</v>
      </c>
      <c r="D32" s="51">
        <v>121185</v>
      </c>
      <c r="E32" s="51">
        <v>121689</v>
      </c>
      <c r="F32" s="51">
        <v>121689</v>
      </c>
      <c r="G32" s="51">
        <v>122049</v>
      </c>
      <c r="H32" s="51">
        <v>103252.5</v>
      </c>
      <c r="I32" s="51">
        <v>122049</v>
      </c>
      <c r="J32" s="51">
        <v>122265</v>
      </c>
    </row>
    <row r="33" spans="1:10" x14ac:dyDescent="0.25">
      <c r="A33" s="51" t="s">
        <v>185</v>
      </c>
      <c r="B33" s="51" t="s">
        <v>186</v>
      </c>
      <c r="C33" s="51">
        <v>122685</v>
      </c>
      <c r="D33" s="51">
        <v>122684.73</v>
      </c>
      <c r="E33" s="51">
        <v>120632</v>
      </c>
      <c r="F33" s="51">
        <v>120631.91</v>
      </c>
      <c r="G33" s="51">
        <v>121889</v>
      </c>
      <c r="H33" s="51">
        <v>117452.25</v>
      </c>
      <c r="I33" s="51">
        <v>121889</v>
      </c>
      <c r="J33" s="51">
        <v>121429</v>
      </c>
    </row>
    <row r="34" spans="1:10" x14ac:dyDescent="0.25">
      <c r="A34" s="51" t="s">
        <v>603</v>
      </c>
      <c r="B34" s="51" t="s">
        <v>604</v>
      </c>
      <c r="C34" s="51">
        <v>0</v>
      </c>
      <c r="D34" s="51">
        <v>0</v>
      </c>
      <c r="E34" s="51">
        <v>0</v>
      </c>
      <c r="F34" s="51">
        <v>0</v>
      </c>
      <c r="G34" s="51">
        <v>727215</v>
      </c>
      <c r="H34" s="51">
        <v>505595.53</v>
      </c>
      <c r="I34" s="51">
        <v>727215</v>
      </c>
      <c r="J34" s="51">
        <v>730863</v>
      </c>
    </row>
    <row r="35" spans="1:10" x14ac:dyDescent="0.25">
      <c r="A35" s="51" t="s">
        <v>599</v>
      </c>
      <c r="B35" s="51" t="s">
        <v>600</v>
      </c>
      <c r="C35" s="51">
        <v>0</v>
      </c>
      <c r="D35" s="51">
        <v>0</v>
      </c>
      <c r="E35" s="51">
        <v>0</v>
      </c>
      <c r="F35" s="51">
        <v>0</v>
      </c>
      <c r="G35" s="51">
        <v>0</v>
      </c>
      <c r="H35" s="51">
        <v>0</v>
      </c>
      <c r="I35" s="51">
        <v>0</v>
      </c>
      <c r="J35" s="51">
        <v>80094</v>
      </c>
    </row>
    <row r="36" spans="1:10" x14ac:dyDescent="0.25">
      <c r="A36" s="51" t="s">
        <v>187</v>
      </c>
      <c r="B36" s="51" t="s">
        <v>115</v>
      </c>
      <c r="C36" s="51">
        <v>7000</v>
      </c>
      <c r="D36" s="51">
        <v>7284.96</v>
      </c>
      <c r="E36" s="51">
        <v>7000</v>
      </c>
      <c r="F36" s="51">
        <v>24537</v>
      </c>
      <c r="G36" s="51">
        <v>7000</v>
      </c>
      <c r="H36" s="51">
        <v>2400</v>
      </c>
      <c r="I36" s="51">
        <v>7000</v>
      </c>
      <c r="J36" s="51">
        <v>7000</v>
      </c>
    </row>
    <row r="37" spans="1:10" ht="15.75" thickBot="1" x14ac:dyDescent="0.3">
      <c r="A37" s="40"/>
      <c r="B37" s="67" t="s">
        <v>188</v>
      </c>
      <c r="C37" s="40">
        <v>1680528</v>
      </c>
      <c r="D37" s="40">
        <v>1390484.67</v>
      </c>
      <c r="E37" s="40">
        <v>1528694</v>
      </c>
      <c r="F37" s="40">
        <v>1664797.1199999999</v>
      </c>
      <c r="G37" s="40">
        <v>2255840</v>
      </c>
      <c r="H37" s="40">
        <v>1844445.9000000001</v>
      </c>
      <c r="I37" s="40">
        <v>2255840</v>
      </c>
      <c r="J37" s="40">
        <v>3037710</v>
      </c>
    </row>
    <row r="38" spans="1:10" ht="16.5" thickTop="1" thickBot="1" x14ac:dyDescent="0.3">
      <c r="A38" s="48"/>
      <c r="B38" s="48" t="s">
        <v>189</v>
      </c>
      <c r="C38" s="48">
        <v>4005900</v>
      </c>
      <c r="D38" s="48">
        <v>3788153.33</v>
      </c>
      <c r="E38" s="48">
        <v>4145168</v>
      </c>
      <c r="F38" s="48">
        <v>4610889.63</v>
      </c>
      <c r="G38" s="48">
        <v>4591255</v>
      </c>
      <c r="H38" s="48">
        <v>2987916.91</v>
      </c>
      <c r="I38" s="48">
        <v>4591255</v>
      </c>
      <c r="J38" s="48">
        <v>5552351</v>
      </c>
    </row>
    <row r="39" spans="1:10" ht="15.75" thickTop="1" x14ac:dyDescent="0.25">
      <c r="A39" s="51"/>
      <c r="B39" s="51"/>
      <c r="C39" s="51"/>
      <c r="D39" s="51"/>
      <c r="E39" s="51"/>
      <c r="F39" s="51"/>
      <c r="G39" s="51"/>
      <c r="H39" s="51"/>
      <c r="I39" s="72"/>
      <c r="J39" s="72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workbookViewId="0">
      <selection activeCell="L31" sqref="L31"/>
    </sheetView>
  </sheetViews>
  <sheetFormatPr defaultRowHeight="15" x14ac:dyDescent="0.25"/>
  <cols>
    <col min="1" max="1" width="33.42578125" customWidth="1"/>
    <col min="2" max="2" width="10.140625" hidden="1" customWidth="1"/>
    <col min="3" max="3" width="10.7109375" hidden="1" customWidth="1"/>
    <col min="4" max="6" width="10.7109375" bestFit="1" customWidth="1"/>
    <col min="7" max="7" width="12.7109375" bestFit="1" customWidth="1"/>
    <col min="8" max="8" width="10.7109375" bestFit="1" customWidth="1"/>
    <col min="9" max="9" width="11.42578125" bestFit="1" customWidth="1"/>
  </cols>
  <sheetData>
    <row r="1" spans="1:9" x14ac:dyDescent="0.25">
      <c r="A1" s="1" t="s">
        <v>0</v>
      </c>
      <c r="B1" s="1"/>
      <c r="C1" s="1"/>
      <c r="D1" s="1"/>
      <c r="E1" s="1"/>
      <c r="F1" s="1"/>
      <c r="G1" s="1"/>
      <c r="H1" s="2"/>
      <c r="I1" s="2"/>
    </row>
    <row r="2" spans="1:9" x14ac:dyDescent="0.25">
      <c r="A2" s="1" t="str">
        <f>[1]Sheet1!$A$2</f>
        <v>BUDGET 2024-2025</v>
      </c>
      <c r="B2" s="1"/>
      <c r="C2" s="1"/>
      <c r="D2" s="1"/>
      <c r="E2" s="1"/>
      <c r="F2" s="1"/>
      <c r="G2" s="1"/>
      <c r="H2" s="2"/>
      <c r="I2" s="2"/>
    </row>
    <row r="3" spans="1:9" x14ac:dyDescent="0.25">
      <c r="A3" s="1" t="s">
        <v>190</v>
      </c>
      <c r="B3" s="1"/>
      <c r="C3" s="1"/>
      <c r="D3" s="1"/>
      <c r="E3" s="1"/>
      <c r="F3" s="1"/>
      <c r="G3" s="1"/>
      <c r="H3" s="2"/>
      <c r="I3" s="2"/>
    </row>
    <row r="4" spans="1:9" x14ac:dyDescent="0.25">
      <c r="A4" s="3"/>
      <c r="B4" s="3"/>
      <c r="C4" s="3"/>
      <c r="D4" s="3"/>
      <c r="E4" s="3"/>
      <c r="F4" s="3"/>
      <c r="G4" s="3"/>
      <c r="H4" s="3"/>
      <c r="I4" s="3"/>
    </row>
    <row r="5" spans="1:9" x14ac:dyDescent="0.25">
      <c r="A5" s="6"/>
      <c r="B5" s="6" t="str">
        <f>[1]Sheet1!D2</f>
        <v>2021-22</v>
      </c>
      <c r="C5" s="6" t="str">
        <f>[1]Sheet1!E2</f>
        <v>2021-22</v>
      </c>
      <c r="D5" s="6" t="str">
        <f>[1]Sheet1!F2</f>
        <v>2022-23</v>
      </c>
      <c r="E5" s="6" t="str">
        <f>[1]Sheet1!G2</f>
        <v>2022-23</v>
      </c>
      <c r="F5" s="6" t="str">
        <f>[1]Sheet1!H2</f>
        <v>2023-24</v>
      </c>
      <c r="G5" s="6" t="str">
        <f>[1]Sheet1!I2</f>
        <v>2023-24</v>
      </c>
      <c r="H5" s="6" t="str">
        <f>[1]Sheet1!J2</f>
        <v>2023-24</v>
      </c>
      <c r="I5" s="6" t="str">
        <f>[1]Sheet1!K2</f>
        <v>2024-25</v>
      </c>
    </row>
    <row r="6" spans="1:9" x14ac:dyDescent="0.25">
      <c r="A6" s="6"/>
      <c r="B6" s="6" t="str">
        <f>[1]Sheet1!D3</f>
        <v xml:space="preserve"> REVISED </v>
      </c>
      <c r="C6" s="6" t="str">
        <f>[1]Sheet1!E3</f>
        <v>ACTUAL</v>
      </c>
      <c r="D6" s="6" t="str">
        <f>[1]Sheet1!F3</f>
        <v>REVISED</v>
      </c>
      <c r="E6" s="6" t="str">
        <f>[1]Sheet1!G3</f>
        <v>ACTUAL</v>
      </c>
      <c r="F6" s="6" t="str">
        <f>[1]Sheet1!H3</f>
        <v>ADOPTED</v>
      </c>
      <c r="G6" s="6" t="str">
        <f>[1]Sheet1!I3</f>
        <v>ACTUAL</v>
      </c>
      <c r="H6" s="6" t="str">
        <f>[1]Sheet1!J3</f>
        <v xml:space="preserve"> REVISED </v>
      </c>
      <c r="I6" s="6" t="str">
        <f>[1]Sheet1!K3</f>
        <v>PROPOSED</v>
      </c>
    </row>
    <row r="7" spans="1:9" ht="15.75" thickBot="1" x14ac:dyDescent="0.3">
      <c r="A7" s="8" t="s">
        <v>10</v>
      </c>
      <c r="B7" s="8"/>
      <c r="C7" s="8"/>
      <c r="D7" s="8"/>
      <c r="E7" s="8"/>
      <c r="F7" s="8" t="str">
        <f>[1]Sheet1!H4</f>
        <v xml:space="preserve"> BUDGET</v>
      </c>
      <c r="G7" s="8" t="str">
        <f>[1]Sheet1!I4</f>
        <v>SIX MONTHS</v>
      </c>
      <c r="H7" s="8" t="str">
        <f>[1]Sheet1!J4</f>
        <v xml:space="preserve"> BUDGET</v>
      </c>
      <c r="I7" s="8" t="str">
        <f>[1]Sheet1!K4</f>
        <v xml:space="preserve"> BUDGET</v>
      </c>
    </row>
    <row r="8" spans="1:9" ht="15.75" thickTop="1" x14ac:dyDescent="0.25">
      <c r="A8" s="9"/>
      <c r="B8" s="9"/>
      <c r="C8" s="9"/>
      <c r="D8" s="9"/>
      <c r="E8" s="9"/>
      <c r="F8" s="10"/>
      <c r="G8" s="10"/>
      <c r="H8" s="3"/>
      <c r="I8" s="3"/>
    </row>
    <row r="9" spans="1:9" x14ac:dyDescent="0.25">
      <c r="A9" s="3" t="s">
        <v>13</v>
      </c>
      <c r="B9" s="3">
        <f>C9</f>
        <v>5185337</v>
      </c>
      <c r="C9" s="3">
        <v>5185337</v>
      </c>
      <c r="D9" s="3">
        <f>C21</f>
        <v>5231793.0900000026</v>
      </c>
      <c r="E9" s="3">
        <f>D21</f>
        <v>5129394.0900000036</v>
      </c>
      <c r="F9" s="3">
        <f>E21</f>
        <v>5149577.5900000017</v>
      </c>
      <c r="G9" s="3">
        <f>F9</f>
        <v>5149577.5900000017</v>
      </c>
      <c r="H9" s="3">
        <f>G9</f>
        <v>5149577.5900000017</v>
      </c>
      <c r="I9" s="3">
        <f>H21</f>
        <v>5210952.5900000017</v>
      </c>
    </row>
    <row r="10" spans="1:9" ht="15.75" thickBot="1" x14ac:dyDescent="0.3">
      <c r="A10" s="3" t="s">
        <v>14</v>
      </c>
      <c r="B10" s="3">
        <f>[6]Revenues!C33</f>
        <v>4736832</v>
      </c>
      <c r="C10" s="3">
        <f>[6]Revenues!D33</f>
        <v>5341515.1400000025</v>
      </c>
      <c r="D10" s="3">
        <f>[6]Revenues!E33</f>
        <v>5456830</v>
      </c>
      <c r="E10" s="3">
        <f>[6]Revenues!F33</f>
        <v>5938403.7599999988</v>
      </c>
      <c r="F10" s="3">
        <f>[6]Revenues!G33</f>
        <v>5675736</v>
      </c>
      <c r="G10" s="3">
        <f>[6]Revenues!H33</f>
        <v>3183125.6799999997</v>
      </c>
      <c r="H10" s="3">
        <f>[6]Revenues!I33</f>
        <v>6365668</v>
      </c>
      <c r="I10" s="3">
        <f>[6]Revenues!J33</f>
        <v>5990206</v>
      </c>
    </row>
    <row r="11" spans="1:9" ht="15.75" hidden="1" thickBot="1" x14ac:dyDescent="0.3">
      <c r="A11" s="11" t="s">
        <v>15</v>
      </c>
      <c r="B11" s="3">
        <v>0</v>
      </c>
      <c r="C11" s="3">
        <v>0</v>
      </c>
      <c r="D11" s="3">
        <v>0</v>
      </c>
      <c r="E11" s="3">
        <v>0</v>
      </c>
      <c r="F11" s="3">
        <v>0</v>
      </c>
      <c r="G11" s="3">
        <v>0</v>
      </c>
      <c r="H11" s="3">
        <v>0</v>
      </c>
      <c r="I11" s="3">
        <v>0</v>
      </c>
    </row>
    <row r="12" spans="1:9" ht="16.5" thickTop="1" thickBot="1" x14ac:dyDescent="0.3">
      <c r="A12" s="12" t="s">
        <v>16</v>
      </c>
      <c r="B12" s="12">
        <f>SUM(B9:B11)</f>
        <v>9922169</v>
      </c>
      <c r="C12" s="12">
        <f t="shared" ref="C12:I12" si="0">SUM(C9:C11)</f>
        <v>10526852.140000002</v>
      </c>
      <c r="D12" s="12">
        <f t="shared" si="0"/>
        <v>10688623.090000004</v>
      </c>
      <c r="E12" s="12">
        <f t="shared" si="0"/>
        <v>11067797.850000001</v>
      </c>
      <c r="F12" s="12">
        <f t="shared" si="0"/>
        <v>10825313.590000002</v>
      </c>
      <c r="G12" s="12">
        <f t="shared" si="0"/>
        <v>8332703.2700000014</v>
      </c>
      <c r="H12" s="12">
        <f t="shared" si="0"/>
        <v>11515245.590000002</v>
      </c>
      <c r="I12" s="12">
        <f t="shared" si="0"/>
        <v>11201158.590000002</v>
      </c>
    </row>
    <row r="13" spans="1:9" ht="15.75" thickTop="1" x14ac:dyDescent="0.25">
      <c r="A13" s="3" t="s">
        <v>17</v>
      </c>
      <c r="B13" s="3"/>
      <c r="C13" s="3"/>
      <c r="D13" s="3"/>
      <c r="E13" s="3"/>
      <c r="F13" s="3"/>
      <c r="G13" s="3"/>
      <c r="H13" s="3"/>
      <c r="I13" s="3"/>
    </row>
    <row r="14" spans="1:9" x14ac:dyDescent="0.25">
      <c r="A14" s="3" t="s">
        <v>191</v>
      </c>
      <c r="B14" s="3">
        <f>'[7]68-23-33'!C56</f>
        <v>623958</v>
      </c>
      <c r="C14" s="3">
        <f>'[7]68-23-33'!D56</f>
        <v>600355.47</v>
      </c>
      <c r="D14" s="3">
        <f>'[7]68-23-33'!E56</f>
        <v>723659</v>
      </c>
      <c r="E14" s="3">
        <f>'[7]68-23-33'!F56</f>
        <v>733223.40999999992</v>
      </c>
      <c r="F14" s="3">
        <f>'[7]68-23-33'!G56</f>
        <v>740870</v>
      </c>
      <c r="G14" s="3">
        <f>'[7]68-23-33'!H56</f>
        <v>373370.72999999992</v>
      </c>
      <c r="H14" s="3">
        <f>'[7]68-23-33'!I56</f>
        <v>1064441</v>
      </c>
      <c r="I14" s="3">
        <f>'[7]68-23-33'!J56</f>
        <v>1287037</v>
      </c>
    </row>
    <row r="15" spans="1:9" x14ac:dyDescent="0.25">
      <c r="A15" s="3" t="s">
        <v>192</v>
      </c>
      <c r="B15" s="3">
        <f>'[7]68-23-34'!C50</f>
        <v>1653523</v>
      </c>
      <c r="C15" s="3">
        <f>'[7]68-23-34'!D50</f>
        <v>1646256.2699999998</v>
      </c>
      <c r="D15" s="3">
        <f>'[7]68-23-34'!E50</f>
        <v>2356051</v>
      </c>
      <c r="E15" s="3">
        <f>'[7]68-23-34'!F50</f>
        <v>2111189.13</v>
      </c>
      <c r="F15" s="3">
        <f>'[7]68-23-34'!G50</f>
        <v>2154245</v>
      </c>
      <c r="G15" s="3">
        <f>'[7]68-23-34'!H50</f>
        <v>898399.68</v>
      </c>
      <c r="H15" s="3">
        <f>'[7]68-23-34'!I50</f>
        <v>2287772</v>
      </c>
      <c r="I15" s="3">
        <f>'[7]68-23-34'!J50</f>
        <v>2538216</v>
      </c>
    </row>
    <row r="16" spans="1:9" x14ac:dyDescent="0.25">
      <c r="A16" s="3" t="s">
        <v>193</v>
      </c>
      <c r="B16" s="3">
        <f>'[7]68-23-37'!C48</f>
        <v>630703</v>
      </c>
      <c r="C16" s="3">
        <f>'[7]68-23-37'!D48</f>
        <v>715802.56000000017</v>
      </c>
      <c r="D16" s="3">
        <f>'[7]68-23-37'!E48</f>
        <v>860787</v>
      </c>
      <c r="E16" s="3">
        <f>'[7]68-23-37'!F48</f>
        <v>928302.08000000007</v>
      </c>
      <c r="F16" s="3">
        <f>'[7]68-23-37'!G48</f>
        <v>849861</v>
      </c>
      <c r="G16" s="3">
        <f>'[7]68-23-37'!H48</f>
        <v>439912.25</v>
      </c>
      <c r="H16" s="3">
        <f>'[7]68-23-37'!I48</f>
        <v>952695</v>
      </c>
      <c r="I16" s="3">
        <f>'[7]68-23-37'!J48</f>
        <v>911453</v>
      </c>
    </row>
    <row r="17" spans="1:9" x14ac:dyDescent="0.25">
      <c r="A17" s="3" t="s">
        <v>194</v>
      </c>
      <c r="B17" s="3">
        <f>'[7]68-23-38'!C50</f>
        <v>228932</v>
      </c>
      <c r="C17" s="3">
        <f>'[7]68-23-38'!D50</f>
        <v>218998.96000000002</v>
      </c>
      <c r="D17" s="3">
        <f>'[7]68-23-38'!E50</f>
        <v>363676</v>
      </c>
      <c r="E17" s="3">
        <f>'[7]68-23-38'!F50</f>
        <v>390521.31</v>
      </c>
      <c r="F17" s="3">
        <f>'[7]68-23-38'!G50</f>
        <v>617397</v>
      </c>
      <c r="G17" s="3">
        <f>'[7]68-23-38'!H50</f>
        <v>532848.73</v>
      </c>
      <c r="H17" s="3">
        <f>'[7]68-23-38'!I50</f>
        <v>744599</v>
      </c>
      <c r="I17" s="3">
        <f>'[7]68-23-38'!J50</f>
        <v>537562</v>
      </c>
    </row>
    <row r="18" spans="1:9" ht="15.75" thickBot="1" x14ac:dyDescent="0.3">
      <c r="A18" s="3" t="s">
        <v>195</v>
      </c>
      <c r="B18" s="3">
        <f>[8]Sheet1!C22</f>
        <v>1330282</v>
      </c>
      <c r="C18" s="3">
        <f>[8]Sheet1!D22</f>
        <v>2113645.79</v>
      </c>
      <c r="D18" s="3">
        <f>[8]Sheet1!E22</f>
        <v>1255056</v>
      </c>
      <c r="E18" s="3">
        <f>[8]Sheet1!F22</f>
        <v>1754984.33</v>
      </c>
      <c r="F18" s="3">
        <f>[8]Sheet1!G22</f>
        <v>1254786</v>
      </c>
      <c r="G18" s="3">
        <f>[8]Sheet1!H22</f>
        <v>718024.13000000012</v>
      </c>
      <c r="H18" s="3">
        <f>[8]Sheet1!I22</f>
        <v>1254786</v>
      </c>
      <c r="I18" s="3">
        <f>[8]Sheet1!J22</f>
        <v>1359945</v>
      </c>
    </row>
    <row r="19" spans="1:9" ht="16.5" thickTop="1" thickBot="1" x14ac:dyDescent="0.3">
      <c r="A19" s="12" t="s">
        <v>27</v>
      </c>
      <c r="B19" s="12">
        <f t="shared" ref="B19:I19" si="1">SUM(B14:B18)</f>
        <v>4467398</v>
      </c>
      <c r="C19" s="12">
        <f t="shared" si="1"/>
        <v>5295059.05</v>
      </c>
      <c r="D19" s="12">
        <f>SUM(D14:D18)</f>
        <v>5559229</v>
      </c>
      <c r="E19" s="12">
        <f t="shared" si="1"/>
        <v>5918220.2599999998</v>
      </c>
      <c r="F19" s="12">
        <f t="shared" si="1"/>
        <v>5617159</v>
      </c>
      <c r="G19" s="12">
        <f t="shared" si="1"/>
        <v>2962555.5199999996</v>
      </c>
      <c r="H19" s="12">
        <f t="shared" si="1"/>
        <v>6304293</v>
      </c>
      <c r="I19" s="12">
        <f t="shared" si="1"/>
        <v>6634213</v>
      </c>
    </row>
    <row r="20" spans="1:9" ht="15.75" thickTop="1" x14ac:dyDescent="0.25">
      <c r="A20" s="3"/>
      <c r="B20" s="3"/>
      <c r="C20" s="3"/>
      <c r="D20" s="3"/>
      <c r="E20" s="3"/>
      <c r="F20" s="3"/>
      <c r="G20" s="3"/>
      <c r="H20" s="3"/>
      <c r="I20" s="3"/>
    </row>
    <row r="21" spans="1:9" x14ac:dyDescent="0.25">
      <c r="A21" s="3" t="s">
        <v>28</v>
      </c>
      <c r="B21" s="3">
        <f t="shared" ref="B21:I21" si="2">B12-B19</f>
        <v>5454771</v>
      </c>
      <c r="C21" s="3">
        <f t="shared" si="2"/>
        <v>5231793.0900000026</v>
      </c>
      <c r="D21" s="3">
        <f t="shared" si="2"/>
        <v>5129394.0900000036</v>
      </c>
      <c r="E21" s="3">
        <f t="shared" si="2"/>
        <v>5149577.5900000017</v>
      </c>
      <c r="F21" s="3">
        <f t="shared" si="2"/>
        <v>5208154.5900000017</v>
      </c>
      <c r="G21" s="3">
        <f t="shared" si="2"/>
        <v>5370147.7500000019</v>
      </c>
      <c r="H21" s="3">
        <f t="shared" si="2"/>
        <v>5210952.5900000017</v>
      </c>
      <c r="I21" s="3">
        <f t="shared" si="2"/>
        <v>4566945.5900000017</v>
      </c>
    </row>
    <row r="22" spans="1:9" x14ac:dyDescent="0.25">
      <c r="A22" s="3"/>
      <c r="B22" s="3"/>
      <c r="C22" s="3"/>
      <c r="D22" s="3"/>
      <c r="E22" s="3"/>
      <c r="F22" s="3"/>
      <c r="G22" s="3"/>
      <c r="H22" s="3"/>
      <c r="I22" s="3"/>
    </row>
    <row r="23" spans="1:9" x14ac:dyDescent="0.25">
      <c r="A23" s="3" t="s">
        <v>29</v>
      </c>
      <c r="B23" s="3"/>
      <c r="C23" s="3"/>
      <c r="D23" s="3"/>
      <c r="E23" s="3"/>
      <c r="F23" s="3"/>
      <c r="G23" s="3"/>
      <c r="H23" s="3"/>
      <c r="I23" s="3"/>
    </row>
    <row r="24" spans="1:9" x14ac:dyDescent="0.25">
      <c r="A24" s="3" t="s">
        <v>30</v>
      </c>
      <c r="B24" s="3">
        <f t="shared" ref="B24:I24" si="3">B10-B19</f>
        <v>269434</v>
      </c>
      <c r="C24" s="3">
        <f t="shared" si="3"/>
        <v>46456.090000002645</v>
      </c>
      <c r="D24" s="3">
        <f t="shared" si="3"/>
        <v>-102399</v>
      </c>
      <c r="E24" s="3">
        <f t="shared" si="3"/>
        <v>20183.499999999069</v>
      </c>
      <c r="F24" s="3">
        <f t="shared" si="3"/>
        <v>58577</v>
      </c>
      <c r="G24" s="3">
        <f t="shared" si="3"/>
        <v>220570.16000000015</v>
      </c>
      <c r="H24" s="3">
        <f t="shared" si="3"/>
        <v>61375</v>
      </c>
      <c r="I24" s="3">
        <f t="shared" si="3"/>
        <v>-644007</v>
      </c>
    </row>
    <row r="25" spans="1:9" x14ac:dyDescent="0.25">
      <c r="A25" s="3"/>
      <c r="B25" s="3"/>
      <c r="C25" s="3"/>
      <c r="D25" s="3"/>
      <c r="E25" s="3"/>
      <c r="F25" s="3"/>
      <c r="G25" s="3"/>
      <c r="H25" s="3"/>
      <c r="I25" s="3"/>
    </row>
    <row r="26" spans="1:9" x14ac:dyDescent="0.25">
      <c r="A26" s="3"/>
      <c r="B26" s="3"/>
      <c r="C26" s="3"/>
      <c r="D26" s="3"/>
      <c r="E26" s="3"/>
      <c r="F26" s="3"/>
      <c r="G26" s="3"/>
      <c r="H26" s="3"/>
      <c r="I26" s="3"/>
    </row>
    <row r="27" spans="1:9" x14ac:dyDescent="0.25">
      <c r="A27" s="3"/>
      <c r="B27" s="3"/>
      <c r="C27" s="3"/>
      <c r="D27" s="3"/>
      <c r="E27" s="3"/>
      <c r="F27" s="3"/>
      <c r="G27" s="3"/>
      <c r="H27" s="3"/>
      <c r="I27" s="3"/>
    </row>
    <row r="28" spans="1:9" x14ac:dyDescent="0.25">
      <c r="A28" s="19"/>
    </row>
    <row r="29" spans="1:9" x14ac:dyDescent="0.25">
      <c r="A29" s="1"/>
      <c r="B29" s="1"/>
      <c r="C29" s="1"/>
      <c r="D29" s="1"/>
      <c r="E29" s="1"/>
      <c r="F29" s="1"/>
      <c r="G29" s="1"/>
      <c r="H29" s="2"/>
      <c r="I29" s="2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"/>
  <sheetViews>
    <sheetView workbookViewId="0">
      <selection activeCell="N23" sqref="N23"/>
    </sheetView>
  </sheetViews>
  <sheetFormatPr defaultRowHeight="15" x14ac:dyDescent="0.25"/>
  <cols>
    <col min="1" max="1" width="15" customWidth="1"/>
    <col min="2" max="2" width="30.85546875" customWidth="1"/>
    <col min="3" max="3" width="8.85546875" hidden="1" customWidth="1"/>
    <col min="4" max="4" width="8.42578125" hidden="1" customWidth="1"/>
    <col min="5" max="6" width="8.42578125" bestFit="1" customWidth="1"/>
    <col min="7" max="7" width="8.85546875" bestFit="1" customWidth="1"/>
    <col min="8" max="8" width="11.28515625" bestFit="1" customWidth="1"/>
    <col min="9" max="9" width="8.85546875" bestFit="1" customWidth="1"/>
    <col min="10" max="10" width="10.28515625" bestFit="1" customWidth="1"/>
  </cols>
  <sheetData>
    <row r="1" spans="1:10" x14ac:dyDescent="0.25">
      <c r="A1" s="4"/>
      <c r="B1" s="4"/>
      <c r="C1" s="4"/>
      <c r="D1" s="4"/>
      <c r="E1" s="4"/>
      <c r="F1" s="4"/>
      <c r="G1" s="4"/>
      <c r="H1" s="4"/>
      <c r="I1" s="5"/>
      <c r="J1" s="5"/>
    </row>
    <row r="2" spans="1:10" x14ac:dyDescent="0.25">
      <c r="A2" s="4"/>
      <c r="B2" s="4"/>
      <c r="C2" s="4"/>
      <c r="D2" s="4"/>
      <c r="E2" s="4"/>
      <c r="F2" s="4"/>
      <c r="G2" s="4"/>
      <c r="H2" s="4"/>
      <c r="I2" s="5"/>
      <c r="J2" s="5"/>
    </row>
    <row r="3" spans="1:10" x14ac:dyDescent="0.25">
      <c r="A3" s="13" t="s">
        <v>0</v>
      </c>
      <c r="B3" s="14"/>
      <c r="C3" s="14"/>
      <c r="D3" s="14"/>
      <c r="E3" s="14"/>
      <c r="F3" s="14"/>
      <c r="G3" s="14"/>
      <c r="H3" s="14"/>
      <c r="I3" s="15"/>
      <c r="J3" s="15"/>
    </row>
    <row r="4" spans="1:10" x14ac:dyDescent="0.25">
      <c r="A4" s="13" t="s">
        <v>596</v>
      </c>
      <c r="B4" s="14"/>
      <c r="C4" s="14"/>
      <c r="D4" s="14"/>
      <c r="E4" s="14"/>
      <c r="F4" s="14"/>
      <c r="G4" s="14"/>
      <c r="H4" s="14"/>
      <c r="I4" s="15"/>
      <c r="J4" s="15"/>
    </row>
    <row r="5" spans="1:10" x14ac:dyDescent="0.25">
      <c r="A5" s="13" t="s">
        <v>196</v>
      </c>
      <c r="B5" s="14"/>
      <c r="C5" s="14"/>
      <c r="D5" s="14"/>
      <c r="E5" s="14"/>
      <c r="F5" s="14"/>
      <c r="G5" s="14"/>
      <c r="H5" s="14"/>
      <c r="I5" s="15"/>
      <c r="J5" s="15"/>
    </row>
    <row r="6" spans="1:10" x14ac:dyDescent="0.25">
      <c r="A6" s="4"/>
      <c r="B6" s="4"/>
      <c r="C6" s="4"/>
      <c r="D6" s="4"/>
      <c r="E6" s="4"/>
      <c r="F6" s="4"/>
      <c r="G6" s="4"/>
      <c r="H6" s="4"/>
      <c r="I6" s="5"/>
      <c r="J6" s="5"/>
    </row>
    <row r="7" spans="1:10" x14ac:dyDescent="0.25">
      <c r="A7" s="16" t="s">
        <v>32</v>
      </c>
      <c r="B7" s="16" t="s">
        <v>33</v>
      </c>
      <c r="C7" s="17" t="s">
        <v>2</v>
      </c>
      <c r="D7" s="17" t="s">
        <v>2</v>
      </c>
      <c r="E7" s="17" t="s">
        <v>3</v>
      </c>
      <c r="F7" s="17" t="s">
        <v>3</v>
      </c>
      <c r="G7" s="17" t="s">
        <v>4</v>
      </c>
      <c r="H7" s="17" t="s">
        <v>4</v>
      </c>
      <c r="I7" s="17" t="s">
        <v>4</v>
      </c>
      <c r="J7" s="17" t="s">
        <v>597</v>
      </c>
    </row>
    <row r="8" spans="1:10" x14ac:dyDescent="0.25">
      <c r="A8" s="16" t="s">
        <v>34</v>
      </c>
      <c r="B8" s="16"/>
      <c r="C8" s="17" t="s">
        <v>5</v>
      </c>
      <c r="D8" s="17" t="s">
        <v>6</v>
      </c>
      <c r="E8" s="17" t="s">
        <v>7</v>
      </c>
      <c r="F8" s="17" t="s">
        <v>6</v>
      </c>
      <c r="G8" s="17" t="s">
        <v>8</v>
      </c>
      <c r="H8" s="17" t="s">
        <v>6</v>
      </c>
      <c r="I8" s="17" t="s">
        <v>5</v>
      </c>
      <c r="J8" s="17" t="s">
        <v>9</v>
      </c>
    </row>
    <row r="9" spans="1:10" ht="15.75" thickBot="1" x14ac:dyDescent="0.3">
      <c r="A9" s="18" t="s">
        <v>10</v>
      </c>
      <c r="B9" s="18"/>
      <c r="C9" s="18" t="s">
        <v>11</v>
      </c>
      <c r="D9" s="18"/>
      <c r="E9" s="18" t="s">
        <v>11</v>
      </c>
      <c r="F9" s="18"/>
      <c r="G9" s="18" t="s">
        <v>11</v>
      </c>
      <c r="H9" s="18" t="s">
        <v>12</v>
      </c>
      <c r="I9" s="18" t="s">
        <v>11</v>
      </c>
      <c r="J9" s="18" t="s">
        <v>11</v>
      </c>
    </row>
    <row r="10" spans="1:10" ht="15.75" thickTop="1" x14ac:dyDescent="0.25">
      <c r="A10" s="43" t="s">
        <v>197</v>
      </c>
      <c r="B10" s="43" t="s">
        <v>70</v>
      </c>
      <c r="C10" s="43">
        <v>15000</v>
      </c>
      <c r="D10" s="43">
        <v>27735.62</v>
      </c>
      <c r="E10" s="43">
        <v>27736</v>
      </c>
      <c r="F10" s="43">
        <v>27149.07</v>
      </c>
      <c r="G10" s="43">
        <v>29136</v>
      </c>
      <c r="H10" s="43">
        <v>4055.54</v>
      </c>
      <c r="I10" s="43">
        <v>10000</v>
      </c>
      <c r="J10" s="43">
        <v>29136</v>
      </c>
    </row>
    <row r="11" spans="1:10" x14ac:dyDescent="0.25">
      <c r="A11" s="43" t="s">
        <v>198</v>
      </c>
      <c r="B11" s="43" t="s">
        <v>74</v>
      </c>
      <c r="C11" s="43">
        <v>0</v>
      </c>
      <c r="D11" s="43">
        <v>25</v>
      </c>
      <c r="E11" s="43">
        <v>0</v>
      </c>
      <c r="F11" s="43">
        <v>0</v>
      </c>
      <c r="G11" s="43">
        <v>0</v>
      </c>
      <c r="H11" s="43">
        <v>0</v>
      </c>
      <c r="I11" s="43">
        <v>0</v>
      </c>
      <c r="J11" s="43">
        <v>0</v>
      </c>
    </row>
    <row r="12" spans="1:10" x14ac:dyDescent="0.25">
      <c r="A12" s="43" t="s">
        <v>199</v>
      </c>
      <c r="B12" s="43" t="s">
        <v>200</v>
      </c>
      <c r="C12" s="43">
        <v>1319625</v>
      </c>
      <c r="D12" s="43">
        <v>1377300.88</v>
      </c>
      <c r="E12" s="43">
        <v>1377632</v>
      </c>
      <c r="F12" s="43">
        <v>1397019.55</v>
      </c>
      <c r="G12" s="43">
        <v>1440000</v>
      </c>
      <c r="H12" s="43">
        <v>728463.15</v>
      </c>
      <c r="I12" s="43">
        <v>1465000</v>
      </c>
      <c r="J12" s="43">
        <v>1530000</v>
      </c>
    </row>
    <row r="13" spans="1:10" x14ac:dyDescent="0.25">
      <c r="A13" s="43" t="s">
        <v>201</v>
      </c>
      <c r="B13" s="43" t="s">
        <v>202</v>
      </c>
      <c r="C13" s="43">
        <v>134550</v>
      </c>
      <c r="D13" s="43">
        <v>147094.87</v>
      </c>
      <c r="E13" s="43">
        <v>139644</v>
      </c>
      <c r="F13" s="43">
        <v>148965.89000000001</v>
      </c>
      <c r="G13" s="43">
        <v>154000</v>
      </c>
      <c r="H13" s="43">
        <v>76928.09</v>
      </c>
      <c r="I13" s="43">
        <v>154000</v>
      </c>
      <c r="J13" s="43">
        <v>160000</v>
      </c>
    </row>
    <row r="14" spans="1:10" x14ac:dyDescent="0.25">
      <c r="A14" s="43" t="s">
        <v>203</v>
      </c>
      <c r="B14" s="43" t="s">
        <v>204</v>
      </c>
      <c r="C14" s="43">
        <v>45540</v>
      </c>
      <c r="D14" s="43">
        <v>45990.11</v>
      </c>
      <c r="E14" s="43">
        <v>46000</v>
      </c>
      <c r="F14" s="43">
        <v>45725.61</v>
      </c>
      <c r="G14" s="43">
        <v>47800</v>
      </c>
      <c r="H14" s="43">
        <v>22371.14</v>
      </c>
      <c r="I14" s="43">
        <v>45000</v>
      </c>
      <c r="J14" s="43">
        <v>47000</v>
      </c>
    </row>
    <row r="15" spans="1:10" x14ac:dyDescent="0.25">
      <c r="A15" s="43" t="s">
        <v>205</v>
      </c>
      <c r="B15" s="43" t="s">
        <v>206</v>
      </c>
      <c r="C15" s="43">
        <v>0</v>
      </c>
      <c r="D15" s="43">
        <v>1913.37</v>
      </c>
      <c r="E15" s="43">
        <v>0</v>
      </c>
      <c r="F15" s="43">
        <v>12369.15</v>
      </c>
      <c r="G15" s="43">
        <v>0</v>
      </c>
      <c r="H15" s="43">
        <v>0</v>
      </c>
      <c r="I15" s="43">
        <v>0</v>
      </c>
      <c r="J15" s="43">
        <v>0</v>
      </c>
    </row>
    <row r="16" spans="1:10" x14ac:dyDescent="0.25">
      <c r="A16" s="43" t="s">
        <v>207</v>
      </c>
      <c r="B16" s="43" t="s">
        <v>605</v>
      </c>
      <c r="C16" s="43">
        <v>98325</v>
      </c>
      <c r="D16" s="43">
        <v>143678.15</v>
      </c>
      <c r="E16" s="43">
        <v>118956</v>
      </c>
      <c r="F16" s="43">
        <v>136229.98000000001</v>
      </c>
      <c r="G16" s="43">
        <v>138300</v>
      </c>
      <c r="H16" s="43">
        <v>81751.740000000005</v>
      </c>
      <c r="I16" s="43">
        <v>160000</v>
      </c>
      <c r="J16" s="43">
        <v>144500</v>
      </c>
    </row>
    <row r="17" spans="1:10" x14ac:dyDescent="0.25">
      <c r="A17" s="43" t="s">
        <v>208</v>
      </c>
      <c r="B17" s="43" t="s">
        <v>606</v>
      </c>
      <c r="C17" s="43">
        <v>12000</v>
      </c>
      <c r="D17" s="43">
        <v>16092.84</v>
      </c>
      <c r="E17" s="43">
        <v>13400</v>
      </c>
      <c r="F17" s="43">
        <v>13525.58</v>
      </c>
      <c r="G17" s="43">
        <v>13500</v>
      </c>
      <c r="H17" s="43">
        <v>4443.12</v>
      </c>
      <c r="I17" s="43">
        <v>9500</v>
      </c>
      <c r="J17" s="43">
        <v>14000</v>
      </c>
    </row>
    <row r="18" spans="1:10" x14ac:dyDescent="0.25">
      <c r="A18" s="43" t="s">
        <v>209</v>
      </c>
      <c r="B18" s="43" t="s">
        <v>607</v>
      </c>
      <c r="C18" s="43">
        <v>1100000</v>
      </c>
      <c r="D18" s="43">
        <v>1295740.8400000001</v>
      </c>
      <c r="E18" s="43">
        <v>1448000</v>
      </c>
      <c r="F18" s="43">
        <v>1574372.13</v>
      </c>
      <c r="G18" s="43">
        <v>1490000</v>
      </c>
      <c r="H18" s="43">
        <v>889353.27</v>
      </c>
      <c r="I18" s="43">
        <v>1737000</v>
      </c>
      <c r="J18" s="43">
        <v>1557050</v>
      </c>
    </row>
    <row r="19" spans="1:10" x14ac:dyDescent="0.25">
      <c r="A19" s="43" t="s">
        <v>210</v>
      </c>
      <c r="B19" s="43" t="s">
        <v>211</v>
      </c>
      <c r="C19" s="43">
        <v>278750</v>
      </c>
      <c r="D19" s="43">
        <v>330830.38</v>
      </c>
      <c r="E19" s="43">
        <v>310320</v>
      </c>
      <c r="F19" s="43">
        <v>419827.94</v>
      </c>
      <c r="G19" s="43">
        <v>390000</v>
      </c>
      <c r="H19" s="43">
        <v>279074.46999999997</v>
      </c>
      <c r="I19" s="43">
        <v>648000</v>
      </c>
      <c r="J19" s="43">
        <v>436000</v>
      </c>
    </row>
    <row r="20" spans="1:10" x14ac:dyDescent="0.25">
      <c r="A20" s="43" t="s">
        <v>212</v>
      </c>
      <c r="B20" s="43" t="s">
        <v>213</v>
      </c>
      <c r="C20" s="43">
        <v>1734916</v>
      </c>
      <c r="D20" s="43">
        <v>1852202.28</v>
      </c>
      <c r="E20" s="43">
        <v>1893142</v>
      </c>
      <c r="F20" s="43">
        <v>1899788.45</v>
      </c>
      <c r="G20" s="43">
        <v>1895000</v>
      </c>
      <c r="H20" s="43">
        <v>1003218.13</v>
      </c>
      <c r="I20" s="43">
        <v>1925000</v>
      </c>
      <c r="J20" s="43">
        <v>1980000</v>
      </c>
    </row>
    <row r="21" spans="1:10" x14ac:dyDescent="0.25">
      <c r="A21" s="43" t="s">
        <v>214</v>
      </c>
      <c r="B21" s="43" t="s">
        <v>215</v>
      </c>
      <c r="C21" s="43">
        <v>29886</v>
      </c>
      <c r="D21" s="43">
        <v>41651.199999999997</v>
      </c>
      <c r="E21" s="43">
        <v>27000</v>
      </c>
      <c r="F21" s="43">
        <v>30517.75</v>
      </c>
      <c r="G21" s="43">
        <v>38000</v>
      </c>
      <c r="H21" s="43">
        <v>21088.53</v>
      </c>
      <c r="I21" s="43">
        <v>38000</v>
      </c>
      <c r="J21" s="43">
        <v>39520</v>
      </c>
    </row>
    <row r="22" spans="1:10" x14ac:dyDescent="0.25">
      <c r="A22" s="43" t="s">
        <v>216</v>
      </c>
      <c r="B22" s="43" t="s">
        <v>217</v>
      </c>
      <c r="C22" s="43">
        <v>0</v>
      </c>
      <c r="D22" s="43">
        <v>15.75</v>
      </c>
      <c r="E22" s="43">
        <v>0</v>
      </c>
      <c r="F22" s="43">
        <v>64.3</v>
      </c>
      <c r="G22" s="43">
        <v>0</v>
      </c>
      <c r="H22" s="43">
        <v>17.05</v>
      </c>
      <c r="I22" s="43"/>
      <c r="J22" s="43"/>
    </row>
    <row r="23" spans="1:10" x14ac:dyDescent="0.25">
      <c r="A23" s="43" t="s">
        <v>218</v>
      </c>
      <c r="B23" s="43" t="s">
        <v>86</v>
      </c>
      <c r="C23" s="43">
        <v>0</v>
      </c>
      <c r="D23" s="43">
        <v>616.19000000000005</v>
      </c>
      <c r="E23" s="43">
        <v>0</v>
      </c>
      <c r="F23" s="43">
        <v>1568.81</v>
      </c>
      <c r="G23" s="43">
        <v>0</v>
      </c>
      <c r="H23" s="43">
        <v>264.66000000000003</v>
      </c>
      <c r="I23" s="43">
        <v>0</v>
      </c>
      <c r="J23" s="43">
        <v>0</v>
      </c>
    </row>
    <row r="24" spans="1:10" x14ac:dyDescent="0.25">
      <c r="A24" s="43" t="s">
        <v>219</v>
      </c>
      <c r="B24" s="43" t="s">
        <v>88</v>
      </c>
      <c r="C24" s="43">
        <v>-38760</v>
      </c>
      <c r="D24" s="43">
        <v>-50633.22</v>
      </c>
      <c r="E24" s="43">
        <v>-50000</v>
      </c>
      <c r="F24" s="43">
        <v>-63930.32</v>
      </c>
      <c r="G24" s="43">
        <v>-50000</v>
      </c>
      <c r="H24" s="43">
        <v>-26335.79</v>
      </c>
      <c r="I24" s="43">
        <v>-52000</v>
      </c>
      <c r="J24" s="43">
        <v>-52000</v>
      </c>
    </row>
    <row r="25" spans="1:10" hidden="1" x14ac:dyDescent="0.25">
      <c r="A25" s="43"/>
      <c r="B25" s="43"/>
      <c r="C25" s="43"/>
      <c r="D25" s="43"/>
      <c r="E25" s="43"/>
      <c r="F25" s="43"/>
      <c r="G25" s="43"/>
      <c r="H25" s="43"/>
      <c r="I25" s="43"/>
      <c r="J25" s="43"/>
    </row>
    <row r="26" spans="1:10" x14ac:dyDescent="0.25">
      <c r="A26" s="57"/>
      <c r="B26" s="57" t="s">
        <v>220</v>
      </c>
      <c r="C26" s="57">
        <v>4729832</v>
      </c>
      <c r="D26" s="57">
        <v>5230254.2600000016</v>
      </c>
      <c r="E26" s="57">
        <v>5351830</v>
      </c>
      <c r="F26" s="57">
        <v>5643193.8899999987</v>
      </c>
      <c r="G26" s="57">
        <v>5585736</v>
      </c>
      <c r="H26" s="57">
        <v>3084693.0999999996</v>
      </c>
      <c r="I26" s="57">
        <v>6139500</v>
      </c>
      <c r="J26" s="57">
        <v>5885206</v>
      </c>
    </row>
    <row r="27" spans="1:10" x14ac:dyDescent="0.25">
      <c r="A27" s="43" t="s">
        <v>221</v>
      </c>
      <c r="B27" s="43" t="s">
        <v>91</v>
      </c>
      <c r="C27" s="43">
        <v>2000</v>
      </c>
      <c r="D27" s="43">
        <v>23309.48</v>
      </c>
      <c r="E27" s="43">
        <v>95000</v>
      </c>
      <c r="F27" s="43">
        <v>154751.98000000001</v>
      </c>
      <c r="G27" s="43">
        <v>80000</v>
      </c>
      <c r="H27" s="43">
        <v>88263.3</v>
      </c>
      <c r="I27" s="43">
        <v>169000</v>
      </c>
      <c r="J27" s="43">
        <v>95000</v>
      </c>
    </row>
    <row r="28" spans="1:10" x14ac:dyDescent="0.25">
      <c r="A28" s="43" t="s">
        <v>222</v>
      </c>
      <c r="B28" s="43" t="s">
        <v>223</v>
      </c>
      <c r="C28" s="43">
        <v>0</v>
      </c>
      <c r="D28" s="43">
        <v>-64609.08</v>
      </c>
      <c r="E28" s="43">
        <v>0</v>
      </c>
      <c r="F28" s="43">
        <v>-65723</v>
      </c>
      <c r="G28" s="43">
        <v>0</v>
      </c>
      <c r="H28" s="43">
        <v>0</v>
      </c>
      <c r="I28" s="43">
        <v>46168</v>
      </c>
      <c r="J28" s="43">
        <v>0</v>
      </c>
    </row>
    <row r="29" spans="1:10" x14ac:dyDescent="0.25">
      <c r="A29" s="43" t="s">
        <v>224</v>
      </c>
      <c r="B29" s="43" t="s">
        <v>95</v>
      </c>
      <c r="C29" s="43">
        <v>5000</v>
      </c>
      <c r="D29" s="43">
        <v>152560.48000000001</v>
      </c>
      <c r="E29" s="43">
        <v>10000</v>
      </c>
      <c r="F29" s="43">
        <v>206180.89</v>
      </c>
      <c r="G29" s="43">
        <v>10000</v>
      </c>
      <c r="H29" s="43">
        <v>10169.280000000001</v>
      </c>
      <c r="I29" s="43">
        <v>11000</v>
      </c>
      <c r="J29" s="43">
        <v>10000</v>
      </c>
    </row>
    <row r="30" spans="1:10" x14ac:dyDescent="0.25">
      <c r="A30" s="57"/>
      <c r="B30" s="59" t="s">
        <v>225</v>
      </c>
      <c r="C30" s="57">
        <v>7000</v>
      </c>
      <c r="D30" s="57">
        <v>111260.88</v>
      </c>
      <c r="E30" s="57">
        <v>105000</v>
      </c>
      <c r="F30" s="57">
        <v>295209.87</v>
      </c>
      <c r="G30" s="57">
        <v>90000</v>
      </c>
      <c r="H30" s="57">
        <v>98432.58</v>
      </c>
      <c r="I30" s="57">
        <v>226168</v>
      </c>
      <c r="J30" s="57">
        <v>105000</v>
      </c>
    </row>
    <row r="31" spans="1:10" hidden="1" x14ac:dyDescent="0.25">
      <c r="A31" s="60"/>
      <c r="B31" s="61"/>
      <c r="C31" s="61"/>
      <c r="D31" s="61"/>
      <c r="E31" s="61"/>
      <c r="F31" s="61"/>
      <c r="G31" s="61"/>
      <c r="H31" s="61"/>
      <c r="I31" s="61"/>
      <c r="J31" s="61"/>
    </row>
    <row r="32" spans="1:10" hidden="1" x14ac:dyDescent="0.25">
      <c r="A32" s="62"/>
      <c r="B32" s="62"/>
      <c r="C32" s="62"/>
      <c r="D32" s="62"/>
      <c r="E32" s="62"/>
      <c r="F32" s="62"/>
      <c r="G32" s="62"/>
      <c r="H32" s="62"/>
      <c r="I32" s="62"/>
      <c r="J32" s="62"/>
    </row>
    <row r="33" spans="1:10" ht="15.75" thickBot="1" x14ac:dyDescent="0.3">
      <c r="A33" s="3"/>
      <c r="B33" s="63" t="s">
        <v>226</v>
      </c>
      <c r="C33" s="43">
        <v>4736832</v>
      </c>
      <c r="D33" s="43">
        <v>5341515.1400000025</v>
      </c>
      <c r="E33" s="43">
        <v>5456830</v>
      </c>
      <c r="F33" s="43">
        <v>5938403.7599999988</v>
      </c>
      <c r="G33" s="43">
        <v>5675736</v>
      </c>
      <c r="H33" s="43">
        <v>3183125.6799999997</v>
      </c>
      <c r="I33" s="43">
        <v>6365668</v>
      </c>
      <c r="J33" s="43">
        <v>5990206</v>
      </c>
    </row>
    <row r="34" spans="1:10" ht="16.5" thickTop="1" thickBot="1" x14ac:dyDescent="0.3">
      <c r="A34" s="58"/>
      <c r="B34" s="58"/>
      <c r="C34" s="58"/>
      <c r="D34" s="58"/>
      <c r="E34" s="58"/>
      <c r="F34" s="58"/>
      <c r="G34" s="58"/>
      <c r="H34" s="58"/>
      <c r="I34" s="58"/>
      <c r="J34" s="58"/>
    </row>
    <row r="35" spans="1:10" ht="15.75" thickTop="1" x14ac:dyDescent="0.25">
      <c r="A35" s="4"/>
      <c r="B35" s="4"/>
      <c r="C35" s="4"/>
      <c r="D35" s="4"/>
      <c r="E35" s="4"/>
      <c r="F35" s="4"/>
      <c r="G35" s="4"/>
      <c r="H35" s="4"/>
      <c r="I35" s="5"/>
      <c r="J35" s="5"/>
    </row>
    <row r="36" spans="1:10" x14ac:dyDescent="0.25">
      <c r="A36" s="4"/>
      <c r="B36" s="4"/>
      <c r="C36" s="4"/>
      <c r="D36" s="4"/>
      <c r="E36" s="4"/>
      <c r="F36" s="4"/>
      <c r="G36" s="4"/>
      <c r="H36" s="4"/>
      <c r="I36" s="5"/>
      <c r="J36" s="5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1"/>
  <sheetViews>
    <sheetView workbookViewId="0">
      <selection activeCell="O22" sqref="O22"/>
    </sheetView>
  </sheetViews>
  <sheetFormatPr defaultRowHeight="15" x14ac:dyDescent="0.25"/>
  <cols>
    <col min="1" max="1" width="14" customWidth="1"/>
    <col min="2" max="2" width="27.85546875" customWidth="1"/>
    <col min="3" max="4" width="0" hidden="1" customWidth="1"/>
  </cols>
  <sheetData>
    <row r="1" spans="1:10" x14ac:dyDescent="0.25">
      <c r="A1" s="20" t="s">
        <v>0</v>
      </c>
      <c r="B1" s="21"/>
      <c r="C1" s="21"/>
      <c r="D1" s="21"/>
      <c r="E1" s="22"/>
      <c r="F1" s="22"/>
      <c r="G1" s="22"/>
      <c r="H1" s="22"/>
      <c r="I1" s="23"/>
      <c r="J1" s="23"/>
    </row>
    <row r="2" spans="1:10" x14ac:dyDescent="0.25">
      <c r="A2" s="20" t="str">
        <f>[1]Sheet1!$A$2</f>
        <v>BUDGET 2024-2025</v>
      </c>
      <c r="B2" s="21"/>
      <c r="C2" s="21"/>
      <c r="D2" s="21"/>
      <c r="E2" s="22"/>
      <c r="F2" s="22"/>
      <c r="G2" s="22"/>
      <c r="H2" s="22"/>
      <c r="I2" s="23"/>
      <c r="J2" s="23"/>
    </row>
    <row r="3" spans="1:10" x14ac:dyDescent="0.25">
      <c r="A3" s="20" t="s">
        <v>227</v>
      </c>
      <c r="B3" s="21"/>
      <c r="C3" s="21"/>
      <c r="D3" s="21"/>
      <c r="E3" s="22"/>
      <c r="F3" s="22"/>
      <c r="G3" s="22"/>
      <c r="H3" s="22"/>
      <c r="I3" s="23"/>
      <c r="J3" s="129"/>
    </row>
    <row r="4" spans="1:10" x14ac:dyDescent="0.25">
      <c r="A4" s="24"/>
      <c r="B4" s="24"/>
      <c r="C4" s="24"/>
      <c r="D4" s="24"/>
      <c r="E4" s="25"/>
      <c r="F4" s="25"/>
      <c r="G4" s="25"/>
      <c r="H4" s="25"/>
      <c r="I4" s="26"/>
      <c r="J4" s="26"/>
    </row>
    <row r="5" spans="1:10" x14ac:dyDescent="0.25">
      <c r="A5" s="27" t="s">
        <v>32</v>
      </c>
      <c r="B5" s="27" t="s">
        <v>33</v>
      </c>
      <c r="C5" s="28" t="str">
        <f>[1]Sheet1!D2</f>
        <v>2021-22</v>
      </c>
      <c r="D5" s="28" t="str">
        <f>[1]Sheet1!E2</f>
        <v>2021-22</v>
      </c>
      <c r="E5" s="28" t="str">
        <f>[1]Sheet1!F2</f>
        <v>2022-23</v>
      </c>
      <c r="F5" s="28" t="str">
        <f>[1]Sheet1!G2</f>
        <v>2022-23</v>
      </c>
      <c r="G5" s="28" t="str">
        <f>[1]Sheet1!H2</f>
        <v>2023-24</v>
      </c>
      <c r="H5" s="28" t="str">
        <f>[1]Sheet1!I2</f>
        <v>2023-24</v>
      </c>
      <c r="I5" s="28" t="str">
        <f>[1]Sheet1!J2</f>
        <v>2023-24</v>
      </c>
      <c r="J5" s="28" t="str">
        <f>[1]Sheet1!K2</f>
        <v>2024-25</v>
      </c>
    </row>
    <row r="6" spans="1:10" x14ac:dyDescent="0.25">
      <c r="A6" s="27" t="s">
        <v>34</v>
      </c>
      <c r="B6" s="27"/>
      <c r="C6" s="38" t="s">
        <v>608</v>
      </c>
      <c r="D6" s="38" t="s">
        <v>6</v>
      </c>
      <c r="E6" s="28" t="str">
        <f>[1]Sheet1!F3</f>
        <v>REVISED</v>
      </c>
      <c r="F6" s="28" t="str">
        <f>[1]Sheet1!G3</f>
        <v>ACTUAL</v>
      </c>
      <c r="G6" s="28" t="str">
        <f>[1]Sheet1!H3</f>
        <v>ADOPTED</v>
      </c>
      <c r="H6" s="28" t="str">
        <f>[1]Sheet1!I3</f>
        <v>ACTUAL</v>
      </c>
      <c r="I6" s="28" t="str">
        <f>[1]Sheet1!J3</f>
        <v xml:space="preserve"> REVISED </v>
      </c>
      <c r="J6" s="28" t="str">
        <f>[1]Sheet1!K3</f>
        <v>PROPOSED</v>
      </c>
    </row>
    <row r="7" spans="1:10" ht="15.75" thickBot="1" x14ac:dyDescent="0.3">
      <c r="A7" s="29" t="s">
        <v>10</v>
      </c>
      <c r="B7" s="29"/>
      <c r="C7" s="29"/>
      <c r="D7" s="29"/>
      <c r="E7" s="30" t="str">
        <f>[1]Sheet1!F4</f>
        <v xml:space="preserve"> BUDGET</v>
      </c>
      <c r="F7" s="30"/>
      <c r="G7" s="30" t="str">
        <f>[1]Sheet1!H4</f>
        <v xml:space="preserve"> BUDGET</v>
      </c>
      <c r="H7" s="30" t="str">
        <f>[1]Sheet1!I4</f>
        <v>SIX MONTHS</v>
      </c>
      <c r="I7" s="30" t="str">
        <f>[1]Sheet1!J4</f>
        <v xml:space="preserve"> BUDGET</v>
      </c>
      <c r="J7" s="30" t="str">
        <f>[1]Sheet1!K4</f>
        <v xml:space="preserve"> BUDGET</v>
      </c>
    </row>
    <row r="8" spans="1:10" ht="15.75" thickTop="1" x14ac:dyDescent="0.25">
      <c r="A8" s="24" t="str">
        <f>'[7]68-23-33'!A10</f>
        <v xml:space="preserve"> 68-5101-23-33                          </v>
      </c>
      <c r="B8" s="24" t="str">
        <f>'[7]68-23-33'!B10</f>
        <v xml:space="preserve"> SALARIES             </v>
      </c>
      <c r="C8" s="31" t="e">
        <f>'[7]68-23-33'!#REF!</f>
        <v>#REF!</v>
      </c>
      <c r="D8" s="31" t="e">
        <f>'[7]68-23-33'!#REF!</f>
        <v>#REF!</v>
      </c>
      <c r="E8" s="31">
        <f>'[7]68-23-33'!E10</f>
        <v>339350</v>
      </c>
      <c r="F8" s="31">
        <f>'[7]68-23-33'!F10</f>
        <v>335742.38</v>
      </c>
      <c r="G8" s="31">
        <f>'[7]68-23-33'!G10</f>
        <v>363232</v>
      </c>
      <c r="H8" s="31">
        <f>'[7]68-23-33'!H10</f>
        <v>176313.72</v>
      </c>
      <c r="I8" s="31">
        <f>'[7]68-23-33'!I10</f>
        <v>372853</v>
      </c>
      <c r="J8" s="31">
        <f>'[7]68-23-33'!J10</f>
        <v>390222</v>
      </c>
    </row>
    <row r="9" spans="1:10" x14ac:dyDescent="0.25">
      <c r="A9" s="24" t="str">
        <f>'[7]68-23-33'!A11</f>
        <v xml:space="preserve"> 68-5106-23-33                          </v>
      </c>
      <c r="B9" s="24" t="str">
        <f>'[7]68-23-33'!B11</f>
        <v xml:space="preserve"> OVERTIME             </v>
      </c>
      <c r="C9" s="31">
        <f>'[7]68-23-33'!C10</f>
        <v>304861</v>
      </c>
      <c r="D9" s="31">
        <f>'[7]68-23-33'!D10</f>
        <v>300770.18</v>
      </c>
      <c r="E9" s="31">
        <f>'[7]68-23-33'!E11</f>
        <v>15872</v>
      </c>
      <c r="F9" s="31">
        <f>'[7]68-23-33'!F11</f>
        <v>18633.12</v>
      </c>
      <c r="G9" s="31">
        <f>'[7]68-23-33'!G11</f>
        <v>15000</v>
      </c>
      <c r="H9" s="31">
        <f>'[7]68-23-33'!H11</f>
        <v>11357.64</v>
      </c>
      <c r="I9" s="31">
        <f>'[7]68-23-33'!I11</f>
        <v>14156</v>
      </c>
      <c r="J9" s="31">
        <f>'[7]68-23-33'!J11</f>
        <v>8000</v>
      </c>
    </row>
    <row r="10" spans="1:10" x14ac:dyDescent="0.25">
      <c r="A10" s="24" t="str">
        <f>'[7]68-23-33'!A12</f>
        <v xml:space="preserve"> 68-5107-23-33                          </v>
      </c>
      <c r="B10" s="24" t="str">
        <f>'[7]68-23-33'!B12</f>
        <v xml:space="preserve"> HOLIDAY PAY          </v>
      </c>
      <c r="C10" s="31">
        <f>'[7]68-23-33'!C11</f>
        <v>8000</v>
      </c>
      <c r="D10" s="31">
        <f>'[7]68-23-33'!D11</f>
        <v>8212.85</v>
      </c>
      <c r="E10" s="31">
        <f>'[7]68-23-33'!E12</f>
        <v>1500</v>
      </c>
      <c r="F10" s="31">
        <f>'[7]68-23-33'!F12</f>
        <v>1163.1099999999999</v>
      </c>
      <c r="G10" s="31">
        <f>'[7]68-23-33'!G12</f>
        <v>1500</v>
      </c>
      <c r="H10" s="31">
        <f>'[7]68-23-33'!H12</f>
        <v>1495.84</v>
      </c>
      <c r="I10" s="31">
        <f>'[7]68-23-33'!I12</f>
        <v>2058</v>
      </c>
      <c r="J10" s="31">
        <f>'[7]68-23-33'!J12</f>
        <v>1500</v>
      </c>
    </row>
    <row r="11" spans="1:10" x14ac:dyDescent="0.25">
      <c r="A11" s="24" t="str">
        <f>'[7]68-23-33'!A13</f>
        <v xml:space="preserve"> 68-5110-23-33                          </v>
      </c>
      <c r="B11" s="24" t="str">
        <f>'[7]68-23-33'!B13</f>
        <v xml:space="preserve"> LONGEVITY            </v>
      </c>
      <c r="C11" s="31">
        <f>'[7]68-23-33'!C12</f>
        <v>1500</v>
      </c>
      <c r="D11" s="31">
        <f>'[7]68-23-33'!D12</f>
        <v>774.36</v>
      </c>
      <c r="E11" s="31">
        <f>'[7]68-23-33'!E13</f>
        <v>3480</v>
      </c>
      <c r="F11" s="31">
        <f>'[7]68-23-33'!F13</f>
        <v>3480</v>
      </c>
      <c r="G11" s="31">
        <f>'[7]68-23-33'!G13</f>
        <v>3120</v>
      </c>
      <c r="H11" s="31">
        <f>'[7]68-23-33'!H13</f>
        <v>3120</v>
      </c>
      <c r="I11" s="31">
        <f>'[7]68-23-33'!I13</f>
        <v>3120</v>
      </c>
      <c r="J11" s="31">
        <f>'[7]68-23-33'!J13</f>
        <v>3480</v>
      </c>
    </row>
    <row r="12" spans="1:10" x14ac:dyDescent="0.25">
      <c r="A12" s="24" t="str">
        <f>'[7]68-23-33'!A14</f>
        <v xml:space="preserve"> 68-5111-23-33                          </v>
      </c>
      <c r="B12" s="24" t="str">
        <f>'[7]68-23-33'!B14</f>
        <v xml:space="preserve"> RETIREMENT           </v>
      </c>
      <c r="C12" s="31">
        <f>'[7]68-23-33'!C13</f>
        <v>3900</v>
      </c>
      <c r="D12" s="31">
        <f>'[7]68-23-33'!D13</f>
        <v>3900</v>
      </c>
      <c r="E12" s="31">
        <f>'[7]68-23-33'!E14</f>
        <v>45391</v>
      </c>
      <c r="F12" s="31">
        <f>'[7]68-23-33'!F14</f>
        <v>45241.25</v>
      </c>
      <c r="G12" s="31">
        <f>'[7]68-23-33'!G14</f>
        <v>50319</v>
      </c>
      <c r="H12" s="31">
        <f>'[7]68-23-33'!H14</f>
        <v>25014.27</v>
      </c>
      <c r="I12" s="31">
        <f>'[7]68-23-33'!I14</f>
        <v>51608</v>
      </c>
      <c r="J12" s="31">
        <f>'[7]68-23-33'!J14</f>
        <v>54117</v>
      </c>
    </row>
    <row r="13" spans="1:10" x14ac:dyDescent="0.25">
      <c r="A13" s="24" t="str">
        <f>'[7]68-23-33'!A15</f>
        <v xml:space="preserve"> 68-5112-23-33                          </v>
      </c>
      <c r="B13" s="24" t="s">
        <v>107</v>
      </c>
      <c r="C13" s="31">
        <f>'[7]68-23-33'!C14</f>
        <v>39642</v>
      </c>
      <c r="D13" s="31">
        <f>'[7]68-23-33'!D14</f>
        <v>39076.58</v>
      </c>
      <c r="E13" s="31">
        <f>'[7]68-23-33'!E15</f>
        <v>26798</v>
      </c>
      <c r="F13" s="31">
        <f>'[7]68-23-33'!F15</f>
        <v>26114.3</v>
      </c>
      <c r="G13" s="31">
        <f>'[7]68-23-33'!G15</f>
        <v>29385</v>
      </c>
      <c r="H13" s="31">
        <f>'[7]68-23-33'!H15</f>
        <v>13899.25</v>
      </c>
      <c r="I13" s="31">
        <f>'[7]68-23-33'!I15</f>
        <v>29093</v>
      </c>
      <c r="J13" s="31">
        <f>'[7]68-23-33'!J15</f>
        <v>30941</v>
      </c>
    </row>
    <row r="14" spans="1:10" x14ac:dyDescent="0.25">
      <c r="A14" s="24" t="str">
        <f>'[7]68-23-33'!A16</f>
        <v xml:space="preserve"> 68-5116-23-33                          </v>
      </c>
      <c r="B14" s="24" t="str">
        <f>'[7]68-23-33'!B16</f>
        <v xml:space="preserve"> HEALTH/LIFE INSURANC </v>
      </c>
      <c r="C14" s="31">
        <f>'[7]68-23-33'!C15</f>
        <v>23619</v>
      </c>
      <c r="D14" s="31">
        <f>'[7]68-23-33'!D15</f>
        <v>22539.11</v>
      </c>
      <c r="E14" s="31">
        <f>'[7]68-23-33'!E16</f>
        <v>48749</v>
      </c>
      <c r="F14" s="31">
        <f>'[7]68-23-33'!F16</f>
        <v>50072.86</v>
      </c>
      <c r="G14" s="31">
        <f>'[7]68-23-33'!G16</f>
        <v>46844</v>
      </c>
      <c r="H14" s="31">
        <f>'[7]68-23-33'!H16</f>
        <v>26336.799999999999</v>
      </c>
      <c r="I14" s="31">
        <f>'[7]68-23-33'!I16</f>
        <v>50990</v>
      </c>
      <c r="J14" s="31">
        <f>'[7]68-23-33'!J16</f>
        <v>53392</v>
      </c>
    </row>
    <row r="15" spans="1:10" x14ac:dyDescent="0.25">
      <c r="A15" s="24" t="str">
        <f>'[7]68-23-33'!A17</f>
        <v xml:space="preserve"> 68-5118-23-33                          </v>
      </c>
      <c r="B15" s="24" t="str">
        <f>'[7]68-23-33'!B17</f>
        <v xml:space="preserve"> WORKER COMPENSATION  </v>
      </c>
      <c r="C15" s="31">
        <f>'[7]68-23-33'!C16</f>
        <v>35985</v>
      </c>
      <c r="D15" s="31">
        <f>'[7]68-23-33'!D16</f>
        <v>33888.230000000003</v>
      </c>
      <c r="E15" s="31">
        <f>'[7]68-23-33'!E17</f>
        <v>13528</v>
      </c>
      <c r="F15" s="31">
        <f>'[7]68-23-33'!F17</f>
        <v>13285.74</v>
      </c>
      <c r="G15" s="31">
        <f>'[7]68-23-33'!G17</f>
        <v>13434</v>
      </c>
      <c r="H15" s="31">
        <f>'[7]68-23-33'!H17</f>
        <v>6582.1</v>
      </c>
      <c r="I15" s="31">
        <f>'[7]68-23-33'!I17</f>
        <v>13544</v>
      </c>
      <c r="J15" s="31">
        <f>'[7]68-23-33'!J17</f>
        <v>10669</v>
      </c>
    </row>
    <row r="16" spans="1:10" x14ac:dyDescent="0.25">
      <c r="A16" s="24" t="str">
        <f>'[7]68-23-33'!A18</f>
        <v xml:space="preserve"> 68-5119-23-33                          </v>
      </c>
      <c r="B16" s="24" t="str">
        <f>'[7]68-23-33'!B18</f>
        <v xml:space="preserve"> OTHER PAYROLL EXPENS </v>
      </c>
      <c r="C16" s="31">
        <f>'[7]68-23-33'!C17</f>
        <v>8644</v>
      </c>
      <c r="D16" s="31">
        <f>'[7]68-23-33'!D17</f>
        <v>7225.05</v>
      </c>
      <c r="E16" s="31">
        <f>'[7]68-23-33'!E18</f>
        <v>1505</v>
      </c>
      <c r="F16" s="31">
        <f>'[7]68-23-33'!F18</f>
        <v>1501.79</v>
      </c>
      <c r="G16" s="31">
        <f>'[7]68-23-33'!G18</f>
        <v>1260</v>
      </c>
      <c r="H16" s="31">
        <f>'[7]68-23-33'!H18</f>
        <v>609.14</v>
      </c>
      <c r="I16" s="31">
        <f>'[7]68-23-33'!I18</f>
        <v>1263</v>
      </c>
      <c r="J16" s="31">
        <f>'[7]68-23-33'!J18</f>
        <v>1260</v>
      </c>
    </row>
    <row r="17" spans="1:10" x14ac:dyDescent="0.25">
      <c r="A17" s="24" t="str">
        <f>'[7]68-23-33'!A19</f>
        <v xml:space="preserve"> 68-5121-23-33                          </v>
      </c>
      <c r="B17" s="24" t="str">
        <f>'[7]68-23-33'!B19</f>
        <v xml:space="preserve"> ACCRUED VACATION BEN </v>
      </c>
      <c r="C17" s="24">
        <f>'[7]68-23-33'!C18</f>
        <v>2467</v>
      </c>
      <c r="D17" s="31">
        <f>'[7]68-23-33'!D18</f>
        <v>2496.16</v>
      </c>
      <c r="E17" s="31">
        <f>'[7]68-23-33'!E19</f>
        <v>0</v>
      </c>
      <c r="F17" s="31">
        <f>'[7]68-23-33'!F19</f>
        <v>4746.42</v>
      </c>
      <c r="G17" s="31">
        <f>'[7]68-23-33'!G19</f>
        <v>0</v>
      </c>
      <c r="H17" s="31">
        <f>'[7]68-23-33'!H19</f>
        <v>0</v>
      </c>
      <c r="I17" s="31">
        <f>'[7]68-23-33'!I19</f>
        <v>0</v>
      </c>
      <c r="J17" s="31">
        <f>'[7]68-23-33'!J19</f>
        <v>0</v>
      </c>
    </row>
    <row r="18" spans="1:10" x14ac:dyDescent="0.25">
      <c r="A18" s="24" t="str">
        <f>'[7]68-23-33'!A20</f>
        <v xml:space="preserve"> 68-5123-23-33                          </v>
      </c>
      <c r="B18" s="24" t="str">
        <f>'[7]68-23-33'!B20</f>
        <v xml:space="preserve"> ACCRUED COMP-TIME BE </v>
      </c>
      <c r="C18" s="24">
        <f>'[7]68-23-33'!C19</f>
        <v>0</v>
      </c>
      <c r="D18" s="31">
        <f>'[7]68-23-33'!D19</f>
        <v>492</v>
      </c>
      <c r="E18" s="31">
        <f>'[7]68-23-33'!E20</f>
        <v>0</v>
      </c>
      <c r="F18" s="31">
        <f>'[7]68-23-33'!F20</f>
        <v>2814.08</v>
      </c>
      <c r="G18" s="31">
        <f>'[7]68-23-33'!G20</f>
        <v>0</v>
      </c>
      <c r="H18" s="31">
        <f>'[7]68-23-33'!H20</f>
        <v>0</v>
      </c>
      <c r="I18" s="31">
        <f>'[7]68-23-33'!I20</f>
        <v>0</v>
      </c>
      <c r="J18" s="31">
        <f>'[7]68-23-33'!J20</f>
        <v>0</v>
      </c>
    </row>
    <row r="19" spans="1:10" x14ac:dyDescent="0.25">
      <c r="A19" s="24"/>
      <c r="B19" s="24"/>
      <c r="C19" s="24"/>
      <c r="D19" s="31"/>
      <c r="E19" s="31"/>
      <c r="F19" s="31"/>
      <c r="G19" s="31"/>
      <c r="H19" s="31"/>
      <c r="I19" s="31"/>
      <c r="J19" s="31"/>
    </row>
    <row r="20" spans="1:10" x14ac:dyDescent="0.25">
      <c r="A20" s="32"/>
      <c r="B20" s="32" t="s">
        <v>108</v>
      </c>
      <c r="C20" s="40" t="e">
        <f>SUM(C8:C18)</f>
        <v>#REF!</v>
      </c>
      <c r="D20" s="40" t="e">
        <f>SUM(D8:D18)</f>
        <v>#REF!</v>
      </c>
      <c r="E20" s="40">
        <f>SUM(E8:E19)</f>
        <v>496173</v>
      </c>
      <c r="F20" s="40">
        <f t="shared" ref="F20:J20" si="0">SUM(F8:F19)</f>
        <v>502795.04999999993</v>
      </c>
      <c r="G20" s="40">
        <f t="shared" si="0"/>
        <v>524094</v>
      </c>
      <c r="H20" s="40">
        <f t="shared" si="0"/>
        <v>264728.75999999995</v>
      </c>
      <c r="I20" s="40">
        <f t="shared" si="0"/>
        <v>538685</v>
      </c>
      <c r="J20" s="40">
        <f t="shared" si="0"/>
        <v>553581</v>
      </c>
    </row>
    <row r="21" spans="1:10" x14ac:dyDescent="0.25">
      <c r="A21" s="31" t="str">
        <f>'[7]68-23-33'!A24</f>
        <v xml:space="preserve"> 68-5201-23-33                          </v>
      </c>
      <c r="B21" s="31" t="str">
        <f>'[7]68-23-33'!B24</f>
        <v xml:space="preserve"> OFFICE SUPPLIES      </v>
      </c>
      <c r="C21" s="31">
        <f>'[7]68-23-33'!C24</f>
        <v>3000</v>
      </c>
      <c r="D21" s="31">
        <f>'[7]68-23-33'!D24</f>
        <v>3159.02</v>
      </c>
      <c r="E21" s="31">
        <f>'[7]68-23-33'!E24</f>
        <v>3000</v>
      </c>
      <c r="F21" s="31">
        <f>'[7]68-23-33'!F24</f>
        <v>2046.75</v>
      </c>
      <c r="G21" s="31">
        <f>'[7]68-23-33'!G24</f>
        <v>3000</v>
      </c>
      <c r="H21" s="31">
        <f>'[7]68-23-33'!H24</f>
        <v>1082.51</v>
      </c>
      <c r="I21" s="31">
        <f>'[7]68-23-33'!I24</f>
        <v>3000</v>
      </c>
      <c r="J21" s="31">
        <f>'[7]68-23-33'!J24</f>
        <v>3000</v>
      </c>
    </row>
    <row r="22" spans="1:10" x14ac:dyDescent="0.25">
      <c r="A22" s="31" t="str">
        <f>'[7]68-23-33'!A25</f>
        <v xml:space="preserve"> 68-5202-23-33                          </v>
      </c>
      <c r="B22" s="31" t="str">
        <f>'[7]68-23-33'!B25</f>
        <v xml:space="preserve"> POSTAGE              </v>
      </c>
      <c r="C22" s="31">
        <f>'[7]68-23-33'!C25</f>
        <v>500</v>
      </c>
      <c r="D22" s="31">
        <f>'[7]68-23-33'!D25</f>
        <v>648.70000000000005</v>
      </c>
      <c r="E22" s="31">
        <f>'[7]68-23-33'!E25</f>
        <v>500</v>
      </c>
      <c r="F22" s="31">
        <f>'[7]68-23-33'!F25</f>
        <v>694.1</v>
      </c>
      <c r="G22" s="31">
        <f>'[7]68-23-33'!G25</f>
        <v>500</v>
      </c>
      <c r="H22" s="31">
        <f>'[7]68-23-33'!H25</f>
        <v>414.18</v>
      </c>
      <c r="I22" s="31">
        <f>'[7]68-23-33'!I25</f>
        <v>500</v>
      </c>
      <c r="J22" s="31">
        <f>'[7]68-23-33'!J25</f>
        <v>500</v>
      </c>
    </row>
    <row r="23" spans="1:10" x14ac:dyDescent="0.25">
      <c r="A23" s="31" t="str">
        <f>'[7]68-23-33'!A26</f>
        <v xml:space="preserve"> 68-5204-23-33                          </v>
      </c>
      <c r="B23" s="31" t="str">
        <f>'[7]68-23-33'!B26</f>
        <v xml:space="preserve"> BIND PRTING &amp; REPROD </v>
      </c>
      <c r="C23" s="31">
        <f>'[7]68-23-33'!C26</f>
        <v>2000</v>
      </c>
      <c r="D23" s="31">
        <f>'[7]68-23-33'!D26</f>
        <v>2581.44</v>
      </c>
      <c r="E23" s="31">
        <f>'[7]68-23-33'!E26</f>
        <v>2000</v>
      </c>
      <c r="F23" s="31">
        <f>'[7]68-23-33'!F26</f>
        <v>3784.31</v>
      </c>
      <c r="G23" s="31">
        <f>'[7]68-23-33'!G26</f>
        <v>2000</v>
      </c>
      <c r="H23" s="31">
        <f>'[7]68-23-33'!H26</f>
        <v>6732.66</v>
      </c>
      <c r="I23" s="31">
        <f>'[7]68-23-33'!I26</f>
        <v>9000</v>
      </c>
      <c r="J23" s="31">
        <f>'[7]68-23-33'!J26</f>
        <v>2000</v>
      </c>
    </row>
    <row r="24" spans="1:10" x14ac:dyDescent="0.25">
      <c r="A24" s="31" t="str">
        <f>'[7]68-23-33'!A27</f>
        <v xml:space="preserve"> 68-5206-23-33                          </v>
      </c>
      <c r="B24" s="31" t="str">
        <f>'[7]68-23-33'!B27</f>
        <v xml:space="preserve"> FUELS OILS LUBRICANT </v>
      </c>
      <c r="C24" s="31">
        <f>'[7]68-23-33'!C27</f>
        <v>54000</v>
      </c>
      <c r="D24" s="31">
        <f>'[7]68-23-33'!D27</f>
        <v>68084.009999999995</v>
      </c>
      <c r="E24" s="31">
        <f>'[7]68-23-33'!E27</f>
        <v>80000</v>
      </c>
      <c r="F24" s="31">
        <f>'[7]68-23-33'!F27</f>
        <v>77385.36</v>
      </c>
      <c r="G24" s="31">
        <f>'[7]68-23-33'!G27</f>
        <v>82000</v>
      </c>
      <c r="H24" s="31">
        <f>'[7]68-23-33'!H27</f>
        <v>30680.579999999998</v>
      </c>
      <c r="I24" s="31">
        <f>'[7]68-23-33'!I27</f>
        <v>85000</v>
      </c>
      <c r="J24" s="31">
        <f>'[7]68-23-33'!J27</f>
        <v>90000</v>
      </c>
    </row>
    <row r="25" spans="1:10" x14ac:dyDescent="0.25">
      <c r="A25" s="31" t="str">
        <f>'[7]68-23-33'!A28</f>
        <v xml:space="preserve"> 68-5299-23-33                          </v>
      </c>
      <c r="B25" s="31" t="str">
        <f>'[7]68-23-33'!B28</f>
        <v xml:space="preserve"> MISCELLANEOUS SUPPLI </v>
      </c>
      <c r="C25" s="24"/>
      <c r="D25" s="24"/>
      <c r="E25" s="31">
        <f>'[7]68-23-33'!E28</f>
        <v>4500</v>
      </c>
      <c r="F25" s="31">
        <f>'[7]68-23-33'!F28</f>
        <v>4520.05</v>
      </c>
      <c r="G25" s="31">
        <f>'[7]68-23-33'!G28</f>
        <v>3500</v>
      </c>
      <c r="H25" s="31">
        <f>'[7]68-23-33'!H28</f>
        <v>3424.47</v>
      </c>
      <c r="I25" s="31">
        <f>'[7]68-23-33'!I28</f>
        <v>5000</v>
      </c>
      <c r="J25" s="31">
        <f>'[7]68-23-33'!J28</f>
        <v>3500</v>
      </c>
    </row>
    <row r="26" spans="1:10" x14ac:dyDescent="0.25">
      <c r="A26" s="32"/>
      <c r="B26" s="32" t="s">
        <v>109</v>
      </c>
      <c r="C26" s="40">
        <f>SUM(C21:C24)</f>
        <v>59500</v>
      </c>
      <c r="D26" s="40">
        <f>SUM(D21:D24)</f>
        <v>74473.17</v>
      </c>
      <c r="E26" s="40">
        <f>SUM(E21:E25)</f>
        <v>90000</v>
      </c>
      <c r="F26" s="40">
        <f t="shared" ref="F26:J26" si="1">SUM(F21:F25)</f>
        <v>88430.57</v>
      </c>
      <c r="G26" s="40">
        <f t="shared" si="1"/>
        <v>91000</v>
      </c>
      <c r="H26" s="40">
        <f t="shared" si="1"/>
        <v>42334.400000000001</v>
      </c>
      <c r="I26" s="40">
        <f t="shared" si="1"/>
        <v>102500</v>
      </c>
      <c r="J26" s="40">
        <f t="shared" si="1"/>
        <v>99000</v>
      </c>
    </row>
    <row r="27" spans="1:10" x14ac:dyDescent="0.25">
      <c r="A27" s="31" t="str">
        <f>'[7]68-23-33'!A31</f>
        <v xml:space="preserve"> 68-5302-23-33                          </v>
      </c>
      <c r="B27" s="31" t="str">
        <f>'[7]68-23-33'!B31</f>
        <v xml:space="preserve"> BUILDING MAINTENANCE </v>
      </c>
      <c r="C27" s="31">
        <f>'[7]68-23-33'!C31</f>
        <v>9100</v>
      </c>
      <c r="D27" s="31">
        <f>'[7]68-23-33'!D31</f>
        <v>9911.76</v>
      </c>
      <c r="E27" s="31">
        <f>'[7]68-23-33'!E31</f>
        <v>12000</v>
      </c>
      <c r="F27" s="31">
        <f>'[7]68-23-33'!F31</f>
        <v>11553.79</v>
      </c>
      <c r="G27" s="31">
        <f>'[7]68-23-33'!G31</f>
        <v>10000</v>
      </c>
      <c r="H27" s="31">
        <f>'[7]68-23-33'!H31</f>
        <v>7359.34</v>
      </c>
      <c r="I27" s="31">
        <f>'[7]68-23-33'!I31</f>
        <v>16000</v>
      </c>
      <c r="J27" s="31">
        <f>'[7]68-23-33'!J31</f>
        <v>28000</v>
      </c>
    </row>
    <row r="28" spans="1:10" x14ac:dyDescent="0.25">
      <c r="A28" s="31" t="str">
        <f>'[7]68-23-33'!A32</f>
        <v xml:space="preserve"> 68-5303-23-33                          </v>
      </c>
      <c r="B28" s="31" t="str">
        <f>'[7]68-23-33'!B32</f>
        <v xml:space="preserve"> GROUNDS MAINTENANCE  </v>
      </c>
      <c r="C28" s="31">
        <f>'[7]68-23-33'!C32</f>
        <v>0</v>
      </c>
      <c r="D28" s="31">
        <f>'[7]68-23-33'!D32</f>
        <v>0</v>
      </c>
      <c r="E28" s="31">
        <f>'[7]68-23-33'!E32</f>
        <v>150</v>
      </c>
      <c r="F28" s="31">
        <f>'[7]68-23-33'!F32</f>
        <v>795.04</v>
      </c>
      <c r="G28" s="31">
        <f>'[7]68-23-33'!G32</f>
        <v>0</v>
      </c>
      <c r="H28" s="31">
        <f>'[7]68-23-33'!H32</f>
        <v>0</v>
      </c>
      <c r="I28" s="31">
        <f>'[7]68-23-33'!I32</f>
        <v>0</v>
      </c>
      <c r="J28" s="31">
        <f>'[7]68-23-33'!J32</f>
        <v>0</v>
      </c>
    </row>
    <row r="29" spans="1:10" x14ac:dyDescent="0.25">
      <c r="A29" s="31" t="str">
        <f>'[7]68-23-33'!A33</f>
        <v xml:space="preserve"> 68-5304-23-33                          </v>
      </c>
      <c r="B29" s="31" t="str">
        <f>'[7]68-23-33'!B33</f>
        <v xml:space="preserve"> MACHINERY &amp; EQUIPMEN </v>
      </c>
      <c r="C29" s="31">
        <f>'[7]68-23-33'!C33</f>
        <v>40000.03</v>
      </c>
      <c r="D29" s="31">
        <f>'[7]68-23-33'!D33</f>
        <v>39785.620000000003</v>
      </c>
      <c r="E29" s="31">
        <f>'[7]68-23-33'!E33</f>
        <v>72500</v>
      </c>
      <c r="F29" s="31">
        <f>'[7]68-23-33'!F33</f>
        <v>78992.320000000007</v>
      </c>
      <c r="G29" s="31">
        <f>'[7]68-23-33'!G33</f>
        <v>45000</v>
      </c>
      <c r="H29" s="31">
        <f>'[7]68-23-33'!H33</f>
        <v>31238.53</v>
      </c>
      <c r="I29" s="31">
        <f>'[7]68-23-33'!I33</f>
        <v>220000</v>
      </c>
      <c r="J29" s="31">
        <f>'[7]68-23-33'!J33</f>
        <v>70000</v>
      </c>
    </row>
    <row r="30" spans="1:10" x14ac:dyDescent="0.25">
      <c r="A30" s="31" t="str">
        <f>'[7]68-23-33'!A34</f>
        <v xml:space="preserve"> 68-5305-23-33                          </v>
      </c>
      <c r="B30" s="31" t="str">
        <f>'[7]68-23-33'!B34</f>
        <v xml:space="preserve"> VEHICLE MAINTENANCE  </v>
      </c>
      <c r="C30" s="31">
        <f>'[7]68-23-33'!C34</f>
        <v>1500</v>
      </c>
      <c r="D30" s="31">
        <f>'[7]68-23-33'!D34</f>
        <v>1743.74</v>
      </c>
      <c r="E30" s="31">
        <f>'[7]68-23-33'!E34</f>
        <v>1500</v>
      </c>
      <c r="F30" s="31">
        <f>'[7]68-23-33'!F34</f>
        <v>3081.71</v>
      </c>
      <c r="G30" s="31">
        <f>'[7]68-23-33'!G34</f>
        <v>1500</v>
      </c>
      <c r="H30" s="31">
        <f>'[7]68-23-33'!H34</f>
        <v>987.22</v>
      </c>
      <c r="I30" s="31">
        <f>'[7]68-23-33'!I34</f>
        <v>1800</v>
      </c>
      <c r="J30" s="31">
        <f>'[7]68-23-33'!J34</f>
        <v>1500</v>
      </c>
    </row>
    <row r="31" spans="1:10" x14ac:dyDescent="0.25">
      <c r="A31" s="31" t="str">
        <f>'[7]68-23-33'!A35</f>
        <v xml:space="preserve"> 68-5309-23-33                          </v>
      </c>
      <c r="B31" s="31" t="str">
        <f>'[7]68-23-33'!B35</f>
        <v xml:space="preserve"> OFFICE EQUIPMENT MAI </v>
      </c>
      <c r="C31" s="24"/>
      <c r="D31" s="24"/>
      <c r="E31" s="31">
        <f>'[7]68-23-33'!E35</f>
        <v>1200</v>
      </c>
      <c r="F31" s="31">
        <f>'[7]68-23-33'!F35</f>
        <v>1047.96</v>
      </c>
      <c r="G31" s="31">
        <f>'[7]68-23-33'!G35</f>
        <v>1200</v>
      </c>
      <c r="H31" s="31">
        <f>'[7]68-23-33'!H35</f>
        <v>2877.69</v>
      </c>
      <c r="I31" s="31">
        <f>'[7]68-23-33'!I35</f>
        <v>3500</v>
      </c>
      <c r="J31" s="31">
        <f>'[7]68-23-33'!J35</f>
        <v>1200</v>
      </c>
    </row>
    <row r="32" spans="1:10" x14ac:dyDescent="0.25">
      <c r="A32" s="31" t="str">
        <f>'[7]68-23-33'!A36</f>
        <v xml:space="preserve"> 68-5319-23-33                          </v>
      </c>
      <c r="B32" s="31" t="str">
        <f>'[7]68-23-33'!B36</f>
        <v xml:space="preserve"> SOFTWARE MAINTENANCE </v>
      </c>
      <c r="C32" s="24"/>
      <c r="D32" s="24"/>
      <c r="E32" s="31">
        <f>'[7]68-23-33'!E36</f>
        <v>17000</v>
      </c>
      <c r="F32" s="31">
        <f>'[7]68-23-33'!F36</f>
        <v>11017.18</v>
      </c>
      <c r="G32" s="31">
        <f>'[7]68-23-33'!G36</f>
        <v>17000</v>
      </c>
      <c r="H32" s="31">
        <f>'[7]68-23-33'!H36</f>
        <v>6518.31</v>
      </c>
      <c r="I32" s="31">
        <f>'[7]68-23-33'!I36</f>
        <v>21000</v>
      </c>
      <c r="J32" s="31">
        <f>'[7]68-23-33'!J36</f>
        <v>17000</v>
      </c>
    </row>
    <row r="33" spans="1:10" x14ac:dyDescent="0.25">
      <c r="A33" s="31" t="str">
        <f>'[7]68-23-33'!A37</f>
        <v xml:space="preserve"> 68-5399-23-33                          </v>
      </c>
      <c r="B33" s="31" t="str">
        <f>'[7]68-23-33'!B37</f>
        <v xml:space="preserve"> MISCELLANEOUS MAINTE </v>
      </c>
      <c r="C33" s="24"/>
      <c r="D33" s="24"/>
      <c r="E33" s="31">
        <f>'[7]68-23-33'!E37</f>
        <v>0</v>
      </c>
      <c r="F33" s="31">
        <f>'[7]68-23-33'!F37</f>
        <v>46.39</v>
      </c>
      <c r="G33" s="31">
        <f>'[7]68-23-33'!G37</f>
        <v>0</v>
      </c>
      <c r="H33" s="31">
        <f>'[7]68-23-33'!H37</f>
        <v>0</v>
      </c>
      <c r="I33" s="31">
        <f>'[7]68-23-33'!I37</f>
        <v>0</v>
      </c>
      <c r="J33" s="31">
        <f>'[7]68-23-33'!J37</f>
        <v>0</v>
      </c>
    </row>
    <row r="34" spans="1:10" x14ac:dyDescent="0.25">
      <c r="A34" s="32"/>
      <c r="B34" s="32" t="s">
        <v>111</v>
      </c>
      <c r="C34" s="40">
        <f>SUM(C27:C30)</f>
        <v>50600.03</v>
      </c>
      <c r="D34" s="40">
        <f>SUM(D27:D30)</f>
        <v>51441.120000000003</v>
      </c>
      <c r="E34" s="40">
        <f>SUM(E27:E33)</f>
        <v>104350</v>
      </c>
      <c r="F34" s="40">
        <f t="shared" ref="F34:J34" si="2">SUM(F27:F33)</f>
        <v>106534.39000000003</v>
      </c>
      <c r="G34" s="40">
        <f t="shared" si="2"/>
        <v>74700</v>
      </c>
      <c r="H34" s="40">
        <f t="shared" si="2"/>
        <v>48981.09</v>
      </c>
      <c r="I34" s="40">
        <f t="shared" si="2"/>
        <v>262300</v>
      </c>
      <c r="J34" s="40">
        <f t="shared" si="2"/>
        <v>117700</v>
      </c>
    </row>
    <row r="35" spans="1:10" x14ac:dyDescent="0.25">
      <c r="A35" s="31" t="str">
        <f>'[7]68-23-33'!A39</f>
        <v xml:space="preserve"> 68-5401-23-33                          </v>
      </c>
      <c r="B35" s="31" t="str">
        <f>'[7]68-23-33'!B39</f>
        <v xml:space="preserve"> COMMUNICATIONS       </v>
      </c>
      <c r="C35" s="24"/>
      <c r="D35" s="24"/>
      <c r="E35" s="31">
        <f>'[7]68-23-33'!E39</f>
        <v>7500</v>
      </c>
      <c r="F35" s="31">
        <f>'[7]68-23-33'!F39</f>
        <v>5977.55</v>
      </c>
      <c r="G35" s="31">
        <f>'[7]68-23-33'!G39</f>
        <v>7500</v>
      </c>
      <c r="H35" s="31">
        <f>'[7]68-23-33'!H39</f>
        <v>4676.4399999999996</v>
      </c>
      <c r="I35" s="31">
        <f>'[7]68-23-33'!I39</f>
        <v>8600</v>
      </c>
      <c r="J35" s="31">
        <f>'[7]68-23-33'!J39</f>
        <v>8600</v>
      </c>
    </row>
    <row r="36" spans="1:10" x14ac:dyDescent="0.25">
      <c r="A36" s="31" t="str">
        <f>'[7]68-23-33'!A40</f>
        <v xml:space="preserve"> 68-5402-23-33                          </v>
      </c>
      <c r="B36" s="31" t="str">
        <f>'[7]68-23-33'!B40</f>
        <v xml:space="preserve"> DUES &amp; SUBSCRIPTIONS </v>
      </c>
      <c r="C36" s="24"/>
      <c r="D36" s="24"/>
      <c r="E36" s="31">
        <f>'[7]68-23-33'!E40</f>
        <v>250</v>
      </c>
      <c r="F36" s="31">
        <f>'[7]68-23-33'!F40</f>
        <v>0</v>
      </c>
      <c r="G36" s="31">
        <f>'[7]68-23-33'!G40</f>
        <v>250</v>
      </c>
      <c r="H36" s="31">
        <f>'[7]68-23-33'!H40</f>
        <v>0</v>
      </c>
      <c r="I36" s="31">
        <f>'[7]68-23-33'!I40</f>
        <v>250</v>
      </c>
      <c r="J36" s="31">
        <f>'[7]68-23-33'!J40</f>
        <v>250</v>
      </c>
    </row>
    <row r="37" spans="1:10" x14ac:dyDescent="0.25">
      <c r="A37" s="31" t="str">
        <f>'[7]68-23-33'!A41</f>
        <v xml:space="preserve"> 68-5403-23-33                          </v>
      </c>
      <c r="B37" s="31" t="str">
        <f>'[7]68-23-33'!B41</f>
        <v xml:space="preserve"> GENERAL INSURANCE    </v>
      </c>
      <c r="C37" s="31">
        <f>'[7]68-23-33'!C41</f>
        <v>9200</v>
      </c>
      <c r="D37" s="31">
        <f>'[7]68-23-33'!D41</f>
        <v>9078.86</v>
      </c>
      <c r="E37" s="31">
        <f>'[7]68-23-33'!E41</f>
        <v>9660</v>
      </c>
      <c r="F37" s="31">
        <f>'[7]68-23-33'!F41</f>
        <v>14325.94</v>
      </c>
      <c r="G37" s="31">
        <f>'[7]68-23-33'!G41</f>
        <v>11100</v>
      </c>
      <c r="H37" s="31">
        <f>'[7]68-23-33'!H41</f>
        <v>2974.76</v>
      </c>
      <c r="I37" s="31">
        <f>'[7]68-23-33'!I41</f>
        <v>6000</v>
      </c>
      <c r="J37" s="31">
        <f>'[7]68-23-33'!J41</f>
        <v>6000</v>
      </c>
    </row>
    <row r="38" spans="1:10" x14ac:dyDescent="0.25">
      <c r="A38" s="31" t="str">
        <f>'[7]68-23-33'!A42</f>
        <v xml:space="preserve"> 68-5404-23-33                          </v>
      </c>
      <c r="B38" s="31" t="str">
        <f>'[7]68-23-33'!B42</f>
        <v xml:space="preserve"> PROFESSIONAL FEES    </v>
      </c>
      <c r="C38" s="31">
        <f>'[7]68-23-33'!C42</f>
        <v>3000</v>
      </c>
      <c r="D38" s="31">
        <f>'[7]68-23-33'!D42</f>
        <v>1221.1099999999999</v>
      </c>
      <c r="E38" s="31">
        <f>'[7]68-23-33'!E42</f>
        <v>1500</v>
      </c>
      <c r="F38" s="31">
        <f>'[7]68-23-33'!F42</f>
        <v>1153.42</v>
      </c>
      <c r="G38" s="31">
        <f>'[7]68-23-33'!G42</f>
        <v>3000</v>
      </c>
      <c r="H38" s="31">
        <f>'[7]68-23-33'!H42</f>
        <v>240.22</v>
      </c>
      <c r="I38" s="31">
        <f>'[7]68-23-33'!I42</f>
        <v>1500</v>
      </c>
      <c r="J38" s="31">
        <f>'[7]68-23-33'!J42</f>
        <v>1500</v>
      </c>
    </row>
    <row r="39" spans="1:10" x14ac:dyDescent="0.25">
      <c r="A39" s="31" t="str">
        <f>'[7]68-23-33'!A43</f>
        <v xml:space="preserve"> 68-5405-23-33                          </v>
      </c>
      <c r="B39" s="31" t="str">
        <f>'[7]68-23-33'!B43</f>
        <v xml:space="preserve"> ADVERTISING          </v>
      </c>
      <c r="C39" s="31">
        <f>'[7]68-23-33'!C43</f>
        <v>2500</v>
      </c>
      <c r="D39" s="31">
        <f>'[7]68-23-33'!D43</f>
        <v>2050.4</v>
      </c>
      <c r="E39" s="31">
        <f>'[7]68-23-33'!E43</f>
        <v>2500</v>
      </c>
      <c r="F39" s="31">
        <f>'[7]68-23-33'!F43</f>
        <v>2596</v>
      </c>
      <c r="G39" s="31">
        <f>'[7]68-23-33'!G43</f>
        <v>2500</v>
      </c>
      <c r="H39" s="31">
        <f>'[7]68-23-33'!H43</f>
        <v>1121.28</v>
      </c>
      <c r="I39" s="31">
        <f>'[7]68-23-33'!I43</f>
        <v>2500</v>
      </c>
      <c r="J39" s="31">
        <f>'[7]68-23-33'!J43</f>
        <v>2500</v>
      </c>
    </row>
    <row r="40" spans="1:10" x14ac:dyDescent="0.25">
      <c r="A40" s="31" t="str">
        <f>'[7]68-23-33'!A44</f>
        <v xml:space="preserve"> 68-5406-23-33                          </v>
      </c>
      <c r="B40" s="31" t="str">
        <f>'[7]68-23-33'!B44</f>
        <v xml:space="preserve"> TRAINING             </v>
      </c>
      <c r="C40" s="31">
        <f>'[7]68-23-33'!C44</f>
        <v>2000</v>
      </c>
      <c r="D40" s="31">
        <f>'[7]68-23-33'!D44</f>
        <v>1139.81</v>
      </c>
      <c r="E40" s="31">
        <f>'[7]68-23-33'!E44</f>
        <v>3600</v>
      </c>
      <c r="F40" s="31">
        <f>'[7]68-23-33'!F44</f>
        <v>3325.09</v>
      </c>
      <c r="G40" s="31">
        <f>'[7]68-23-33'!G44</f>
        <v>3600</v>
      </c>
      <c r="H40" s="31">
        <f>'[7]68-23-33'!H44</f>
        <v>3912.35</v>
      </c>
      <c r="I40" s="31">
        <f>'[7]68-23-33'!I44</f>
        <v>6500</v>
      </c>
      <c r="J40" s="31">
        <f>'[7]68-23-33'!J44</f>
        <v>3600</v>
      </c>
    </row>
    <row r="41" spans="1:10" x14ac:dyDescent="0.25">
      <c r="A41" s="31" t="str">
        <f>'[7]68-23-33'!A45</f>
        <v xml:space="preserve"> 68-5409-23-33                          </v>
      </c>
      <c r="B41" s="31" t="str">
        <f>'[7]68-23-33'!B45</f>
        <v xml:space="preserve"> CONTRACTUAL SERVICES </v>
      </c>
      <c r="C41" s="31">
        <f>'[7]68-23-33'!C45</f>
        <v>0</v>
      </c>
      <c r="D41" s="31">
        <f>'[7]68-23-33'!D45</f>
        <v>2214.46</v>
      </c>
      <c r="E41" s="31">
        <f>'[7]68-23-33'!E45</f>
        <v>0</v>
      </c>
      <c r="F41" s="31">
        <f>'[7]68-23-33'!F45</f>
        <v>0</v>
      </c>
      <c r="G41" s="31">
        <f>'[7]68-23-33'!G45</f>
        <v>0</v>
      </c>
      <c r="H41" s="31">
        <f>'[7]68-23-33'!H45</f>
        <v>0</v>
      </c>
      <c r="I41" s="31">
        <f>'[7]68-23-33'!I45</f>
        <v>0</v>
      </c>
      <c r="J41" s="31">
        <f>'[7]68-23-33'!J45</f>
        <v>0</v>
      </c>
    </row>
    <row r="42" spans="1:10" x14ac:dyDescent="0.25">
      <c r="A42" s="31" t="str">
        <f>'[7]68-23-33'!A46</f>
        <v xml:space="preserve"> 68-5411-23-33                          </v>
      </c>
      <c r="B42" s="31" t="str">
        <f>'[7]68-23-33'!B46</f>
        <v xml:space="preserve"> MACHINERY AND EQUIPM </v>
      </c>
      <c r="C42" s="31">
        <f>'[7]68-23-33'!C46</f>
        <v>30000</v>
      </c>
      <c r="D42" s="31">
        <f>'[7]68-23-33'!D46</f>
        <v>0</v>
      </c>
      <c r="E42" s="31">
        <f>'[7]68-23-33'!E46</f>
        <v>0</v>
      </c>
      <c r="F42" s="31">
        <f>'[7]68-23-33'!F46</f>
        <v>0</v>
      </c>
      <c r="G42" s="31">
        <f>'[7]68-23-33'!G46</f>
        <v>15000</v>
      </c>
      <c r="H42" s="31">
        <f>'[7]68-23-33'!H46</f>
        <v>0</v>
      </c>
      <c r="I42" s="31">
        <f>'[7]68-23-33'!I46</f>
        <v>125000</v>
      </c>
      <c r="J42" s="31">
        <f>'[7]68-23-33'!J46</f>
        <v>40000</v>
      </c>
    </row>
    <row r="43" spans="1:10" x14ac:dyDescent="0.25">
      <c r="A43" s="31" t="str">
        <f>'[7]68-23-33'!A47</f>
        <v xml:space="preserve"> 68-5440-23-33                          </v>
      </c>
      <c r="B43" s="31" t="str">
        <f>'[7]68-23-33'!B47</f>
        <v xml:space="preserve"> NATURAL GAS UTILITY  </v>
      </c>
      <c r="C43" s="31">
        <f>'[7]68-23-33'!C47</f>
        <v>3570</v>
      </c>
      <c r="D43" s="31">
        <f>'[7]68-23-33'!D47</f>
        <v>1580.21</v>
      </c>
      <c r="E43" s="31">
        <f>'[7]68-23-33'!E47</f>
        <v>3606</v>
      </c>
      <c r="F43" s="31">
        <f>'[7]68-23-33'!F47</f>
        <v>1045.52</v>
      </c>
      <c r="G43" s="31">
        <f>'[7]68-23-33'!G47</f>
        <v>3606</v>
      </c>
      <c r="H43" s="31">
        <f>'[7]68-23-33'!H47</f>
        <v>920.28</v>
      </c>
      <c r="I43" s="31">
        <f>'[7]68-23-33'!I47</f>
        <v>3606</v>
      </c>
      <c r="J43" s="31">
        <f>'[7]68-23-33'!J47</f>
        <v>3606</v>
      </c>
    </row>
    <row r="44" spans="1:10" x14ac:dyDescent="0.25">
      <c r="A44" s="31" t="str">
        <f>'[7]68-23-33'!A48</f>
        <v xml:space="preserve"> 68-5455-23-33                          </v>
      </c>
      <c r="B44" s="31" t="str">
        <f>'[7]68-23-33'!B48</f>
        <v xml:space="preserve"> UNIFORM PURCHASE/REN </v>
      </c>
      <c r="C44" s="31">
        <f>'[7]68-23-33'!C48</f>
        <v>2220</v>
      </c>
      <c r="D44" s="31">
        <f>'[7]68-23-33'!D48</f>
        <v>2443.08</v>
      </c>
      <c r="E44" s="31">
        <f>'[7]68-23-33'!E48</f>
        <v>2220</v>
      </c>
      <c r="F44" s="31">
        <f>'[7]68-23-33'!F48</f>
        <v>2656.93</v>
      </c>
      <c r="G44" s="31">
        <f>'[7]68-23-33'!G48</f>
        <v>2220</v>
      </c>
      <c r="H44" s="31">
        <f>'[7]68-23-33'!H48</f>
        <v>2067.04</v>
      </c>
      <c r="I44" s="31">
        <f>'[7]68-23-33'!I48</f>
        <v>2800</v>
      </c>
      <c r="J44" s="31">
        <f>'[7]68-23-33'!J48</f>
        <v>2800</v>
      </c>
    </row>
    <row r="45" spans="1:10" x14ac:dyDescent="0.25">
      <c r="A45" s="31" t="str">
        <f>'[7]68-23-33'!A49</f>
        <v xml:space="preserve"> 68-5460-23-33                          </v>
      </c>
      <c r="B45" s="31" t="str">
        <f>'[7]68-23-33'!B49</f>
        <v xml:space="preserve"> OFFICE EQUIPMENT REN </v>
      </c>
      <c r="C45" s="31">
        <f>'[7]68-23-33'!C49</f>
        <v>1000</v>
      </c>
      <c r="D45" s="31">
        <f>'[7]68-23-33'!D49</f>
        <v>566.05999999999995</v>
      </c>
      <c r="E45" s="31">
        <f>'[7]68-23-33'!E49</f>
        <v>1000</v>
      </c>
      <c r="F45" s="31">
        <f>'[7]68-23-33'!F49</f>
        <v>588.70000000000005</v>
      </c>
      <c r="G45" s="31">
        <f>'[7]68-23-33'!G49</f>
        <v>1000</v>
      </c>
      <c r="H45" s="31">
        <f>'[7]68-23-33'!H49</f>
        <v>272.16000000000003</v>
      </c>
      <c r="I45" s="31">
        <f>'[7]68-23-33'!I49</f>
        <v>1000</v>
      </c>
      <c r="J45" s="31">
        <f>'[7]68-23-33'!J49</f>
        <v>1000</v>
      </c>
    </row>
    <row r="46" spans="1:10" x14ac:dyDescent="0.25">
      <c r="A46" s="31" t="str">
        <f>'[7]68-23-33'!A50</f>
        <v xml:space="preserve"> 68-5499-23-33                          </v>
      </c>
      <c r="B46" s="31" t="str">
        <f>'[7]68-23-33'!B50</f>
        <v xml:space="preserve"> MISCELLANEOUS SERVIC </v>
      </c>
      <c r="C46" s="31">
        <f>'[7]68-23-33'!C50</f>
        <v>1300</v>
      </c>
      <c r="D46" s="31">
        <f>'[7]68-23-33'!D50</f>
        <v>1300</v>
      </c>
      <c r="E46" s="31">
        <f>'[7]68-23-33'!E50</f>
        <v>1300</v>
      </c>
      <c r="F46" s="31">
        <f>'[7]68-23-33'!F50</f>
        <v>3794.25</v>
      </c>
      <c r="G46" s="31">
        <f>'[7]68-23-33'!G50</f>
        <v>1300</v>
      </c>
      <c r="H46" s="31">
        <f>'[7]68-23-33'!H50</f>
        <v>1141.95</v>
      </c>
      <c r="I46" s="31">
        <f>'[7]68-23-33'!I50</f>
        <v>3200</v>
      </c>
      <c r="J46" s="31">
        <f>'[7]68-23-33'!J50</f>
        <v>1800</v>
      </c>
    </row>
    <row r="47" spans="1:10" x14ac:dyDescent="0.25">
      <c r="A47" s="40"/>
      <c r="B47" s="32" t="s">
        <v>229</v>
      </c>
      <c r="C47" s="40">
        <f>'[7]68-23-33'!C53</f>
        <v>62540</v>
      </c>
      <c r="D47" s="40">
        <f>'[7]68-23-33'!D53</f>
        <v>27833.74</v>
      </c>
      <c r="E47" s="40">
        <f>SUM(E35:E46)</f>
        <v>33136</v>
      </c>
      <c r="F47" s="40">
        <f t="shared" ref="F47:J47" si="3">SUM(F35:F46)</f>
        <v>35463.400000000009</v>
      </c>
      <c r="G47" s="40">
        <f t="shared" si="3"/>
        <v>51076</v>
      </c>
      <c r="H47" s="40">
        <f t="shared" si="3"/>
        <v>17326.480000000003</v>
      </c>
      <c r="I47" s="40">
        <f t="shared" si="3"/>
        <v>160956</v>
      </c>
      <c r="J47" s="40">
        <f t="shared" si="3"/>
        <v>71656</v>
      </c>
    </row>
    <row r="48" spans="1:10" x14ac:dyDescent="0.25">
      <c r="A48" s="40" t="str">
        <f>'[7]68-23-33'!A54</f>
        <v xml:space="preserve"> 68-6504-23-33                          </v>
      </c>
      <c r="B48" s="40" t="str">
        <f>'[7]68-23-33'!B54</f>
        <v xml:space="preserve"> MACHINERY &amp; EQUIPMEN </v>
      </c>
      <c r="C48" s="40">
        <f>'[7]68-23-33'!C54</f>
        <v>-0.03</v>
      </c>
      <c r="D48" s="40">
        <f>'[7]68-23-33'!D54</f>
        <v>9208.9699999999993</v>
      </c>
      <c r="E48" s="40">
        <f>'[7]68-23-33'!E54</f>
        <v>0</v>
      </c>
      <c r="F48" s="40">
        <f>'[7]68-23-33'!F54</f>
        <v>0</v>
      </c>
      <c r="G48" s="40">
        <f>'[7]68-23-33'!G54</f>
        <v>0</v>
      </c>
      <c r="H48" s="40">
        <f>'[7]68-23-33'!H54</f>
        <v>0</v>
      </c>
      <c r="I48" s="40">
        <f>'[7]68-23-33'!I54</f>
        <v>0</v>
      </c>
      <c r="J48" s="40">
        <f>'[7]68-23-33'!J54</f>
        <v>445100</v>
      </c>
    </row>
    <row r="49" spans="1:10" ht="15.75" thickBot="1" x14ac:dyDescent="0.3">
      <c r="A49" s="31"/>
      <c r="B49" s="50" t="s">
        <v>126</v>
      </c>
      <c r="C49" s="31">
        <f>'[7]68-23-33'!C55</f>
        <v>-0.03</v>
      </c>
      <c r="D49" s="31">
        <f>'[7]68-23-33'!D55</f>
        <v>9208.9699999999993</v>
      </c>
      <c r="E49" s="31">
        <f>'[7]68-23-33'!E55</f>
        <v>0</v>
      </c>
      <c r="F49" s="31">
        <f>'[7]68-23-33'!F55</f>
        <v>0</v>
      </c>
      <c r="G49" s="31">
        <f>'[7]68-23-33'!G55</f>
        <v>0</v>
      </c>
      <c r="H49" s="31">
        <f>'[7]68-23-33'!H55</f>
        <v>0</v>
      </c>
      <c r="I49" s="31">
        <f>'[7]68-23-33'!I55</f>
        <v>0</v>
      </c>
      <c r="J49" s="31">
        <f>'[7]68-23-33'!J55</f>
        <v>445100</v>
      </c>
    </row>
    <row r="50" spans="1:10" ht="16.5" thickTop="1" thickBot="1" x14ac:dyDescent="0.3">
      <c r="A50" s="34"/>
      <c r="B50" s="48" t="str">
        <f>'[7]68-23-33'!B56</f>
        <v xml:space="preserve"> RESIDENTIAL OPERATIONS</v>
      </c>
      <c r="C50" s="48" t="e">
        <f t="shared" ref="C50:J50" si="4">SUM(C8:C49)/2</f>
        <v>#REF!</v>
      </c>
      <c r="D50" s="48" t="e">
        <f t="shared" si="4"/>
        <v>#REF!</v>
      </c>
      <c r="E50" s="48">
        <f t="shared" si="4"/>
        <v>723659</v>
      </c>
      <c r="F50" s="48">
        <f t="shared" si="4"/>
        <v>733223.40999999992</v>
      </c>
      <c r="G50" s="48">
        <f t="shared" si="4"/>
        <v>740870</v>
      </c>
      <c r="H50" s="48">
        <f t="shared" si="4"/>
        <v>373370.72999999992</v>
      </c>
      <c r="I50" s="48">
        <f t="shared" si="4"/>
        <v>1064441</v>
      </c>
      <c r="J50" s="48">
        <f t="shared" si="4"/>
        <v>1287037</v>
      </c>
    </row>
    <row r="51" spans="1:10" ht="15.75" thickTop="1" x14ac:dyDescent="0.25">
      <c r="A51" s="20"/>
      <c r="B51" s="21"/>
      <c r="C51" s="22"/>
      <c r="D51" s="22"/>
      <c r="E51" s="22"/>
      <c r="F51" s="22"/>
      <c r="G51" s="23"/>
      <c r="H51" s="23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topLeftCell="A22" workbookViewId="0">
      <selection activeCell="O23" sqref="O23"/>
    </sheetView>
  </sheetViews>
  <sheetFormatPr defaultRowHeight="15" x14ac:dyDescent="0.25"/>
  <cols>
    <col min="1" max="1" width="23.28515625" bestFit="1" customWidth="1"/>
    <col min="2" max="2" width="28.28515625" bestFit="1" customWidth="1"/>
    <col min="3" max="4" width="0" hidden="1" customWidth="1"/>
  </cols>
  <sheetData>
    <row r="1" spans="1:10" x14ac:dyDescent="0.25">
      <c r="A1" s="20" t="s">
        <v>0</v>
      </c>
      <c r="B1" s="21"/>
      <c r="C1" s="21"/>
      <c r="D1" s="21"/>
      <c r="E1" s="22"/>
      <c r="F1" s="22"/>
      <c r="G1" s="22"/>
      <c r="H1" s="22"/>
      <c r="I1" s="23"/>
      <c r="J1" s="23"/>
    </row>
    <row r="2" spans="1:10" x14ac:dyDescent="0.25">
      <c r="A2" s="20" t="str">
        <f>[1]Sheet1!$A$2</f>
        <v>BUDGET 2024-2025</v>
      </c>
      <c r="B2" s="21"/>
      <c r="C2" s="21"/>
      <c r="D2" s="21"/>
      <c r="E2" s="22"/>
      <c r="F2" s="22"/>
      <c r="G2" s="22"/>
      <c r="H2" s="22"/>
      <c r="I2" s="23"/>
      <c r="J2" s="23"/>
    </row>
    <row r="3" spans="1:10" x14ac:dyDescent="0.25">
      <c r="A3" s="20" t="s">
        <v>230</v>
      </c>
      <c r="B3" s="21"/>
      <c r="C3" s="21"/>
      <c r="D3" s="21"/>
      <c r="E3" s="22"/>
      <c r="F3" s="22"/>
      <c r="G3" s="22"/>
      <c r="H3" s="22"/>
      <c r="I3" s="23"/>
      <c r="J3" s="129"/>
    </row>
    <row r="4" spans="1:10" x14ac:dyDescent="0.25">
      <c r="A4" s="24"/>
      <c r="B4" s="24"/>
      <c r="C4" s="24"/>
      <c r="D4" s="24"/>
      <c r="E4" s="25"/>
      <c r="F4" s="25"/>
      <c r="G4" s="25"/>
      <c r="H4" s="25"/>
      <c r="I4" s="26"/>
      <c r="J4" s="26"/>
    </row>
    <row r="5" spans="1:10" x14ac:dyDescent="0.25">
      <c r="A5" s="27" t="s">
        <v>32</v>
      </c>
      <c r="B5" s="27" t="s">
        <v>33</v>
      </c>
      <c r="C5" s="38" t="str">
        <f>[1]Sheet1!D2</f>
        <v>2021-22</v>
      </c>
      <c r="D5" s="38" t="str">
        <f>[1]Sheet1!E2</f>
        <v>2021-22</v>
      </c>
      <c r="E5" s="38" t="str">
        <f>[1]Sheet1!F2</f>
        <v>2022-23</v>
      </c>
      <c r="F5" s="38" t="str">
        <f>[1]Sheet1!G2</f>
        <v>2022-23</v>
      </c>
      <c r="G5" s="38" t="str">
        <f>[1]Sheet1!H2</f>
        <v>2023-24</v>
      </c>
      <c r="H5" s="38" t="str">
        <f>[1]Sheet1!I2</f>
        <v>2023-24</v>
      </c>
      <c r="I5" s="38" t="str">
        <f>[1]Sheet1!J2</f>
        <v>2023-24</v>
      </c>
      <c r="J5" s="38" t="str">
        <f>[1]Sheet1!K2</f>
        <v>2024-25</v>
      </c>
    </row>
    <row r="6" spans="1:10" x14ac:dyDescent="0.25">
      <c r="A6" s="27" t="s">
        <v>34</v>
      </c>
      <c r="B6" s="27"/>
      <c r="C6" s="38" t="str">
        <f>[1]Sheet1!D3</f>
        <v xml:space="preserve"> REVISED </v>
      </c>
      <c r="D6" s="38" t="str">
        <f>[1]Sheet1!E3</f>
        <v>ACTUAL</v>
      </c>
      <c r="E6" s="38" t="str">
        <f>[1]Sheet1!F3</f>
        <v>REVISED</v>
      </c>
      <c r="F6" s="38" t="str">
        <f>[1]Sheet1!G3</f>
        <v>ACTUAL</v>
      </c>
      <c r="G6" s="38" t="str">
        <f>[1]Sheet1!H3</f>
        <v>ADOPTED</v>
      </c>
      <c r="H6" s="38" t="str">
        <f>[1]Sheet1!I3</f>
        <v>ACTUAL</v>
      </c>
      <c r="I6" s="38" t="str">
        <f>[1]Sheet1!J3</f>
        <v xml:space="preserve"> REVISED </v>
      </c>
      <c r="J6" s="38" t="str">
        <f>[1]Sheet1!K3</f>
        <v>PROPOSED</v>
      </c>
    </row>
    <row r="7" spans="1:10" ht="15.75" thickBot="1" x14ac:dyDescent="0.3">
      <c r="A7" s="29" t="s">
        <v>10</v>
      </c>
      <c r="B7" s="29"/>
      <c r="C7" s="30" t="str">
        <f>[1]Sheet1!D4</f>
        <v xml:space="preserve"> BUDGET</v>
      </c>
      <c r="D7" s="30"/>
      <c r="E7" s="30" t="str">
        <f>[1]Sheet1!F4</f>
        <v xml:space="preserve"> BUDGET</v>
      </c>
      <c r="F7" s="30"/>
      <c r="G7" s="30" t="str">
        <f>[1]Sheet1!H4</f>
        <v xml:space="preserve"> BUDGET</v>
      </c>
      <c r="H7" s="30" t="str">
        <f>[1]Sheet1!I4</f>
        <v>SIX MONTHS</v>
      </c>
      <c r="I7" s="30" t="str">
        <f>[1]Sheet1!J4</f>
        <v xml:space="preserve"> BUDGET</v>
      </c>
      <c r="J7" s="30" t="str">
        <f>[1]Sheet1!K4</f>
        <v xml:space="preserve"> BUDGET</v>
      </c>
    </row>
    <row r="8" spans="1:10" ht="15.75" thickTop="1" x14ac:dyDescent="0.25">
      <c r="A8" s="24" t="str">
        <f>'[7]68-23-34'!A10</f>
        <v xml:space="preserve"> 68-5101-23-34                          </v>
      </c>
      <c r="B8" s="24" t="str">
        <f>'[7]68-23-34'!B10</f>
        <v xml:space="preserve"> SALARIES             </v>
      </c>
      <c r="C8" s="31">
        <f>'[7]68-23-34'!C10</f>
        <v>120395</v>
      </c>
      <c r="D8" s="31">
        <f>'[7]68-23-34'!D10</f>
        <v>120363.78</v>
      </c>
      <c r="E8" s="31">
        <f>'[7]68-23-34'!E10</f>
        <v>182759</v>
      </c>
      <c r="F8" s="31">
        <f>'[7]68-23-34'!F10</f>
        <v>174735.44</v>
      </c>
      <c r="G8" s="31">
        <f>'[7]68-23-34'!G10</f>
        <v>209075</v>
      </c>
      <c r="H8" s="31">
        <f>'[7]68-23-34'!H10</f>
        <v>98546.77</v>
      </c>
      <c r="I8" s="31">
        <f>'[7]68-23-34'!I10</f>
        <v>200825</v>
      </c>
      <c r="J8" s="31">
        <f>'[7]68-23-34'!J10</f>
        <v>259042</v>
      </c>
    </row>
    <row r="9" spans="1:10" x14ac:dyDescent="0.25">
      <c r="A9" s="24" t="str">
        <f>'[7]68-23-34'!A11</f>
        <v xml:space="preserve"> 68-5106-23-34                          </v>
      </c>
      <c r="B9" s="24" t="str">
        <f>'[7]68-23-34'!B11</f>
        <v xml:space="preserve"> OVERTIME             </v>
      </c>
      <c r="C9" s="31">
        <f>'[7]68-23-34'!C11</f>
        <v>6500</v>
      </c>
      <c r="D9" s="31">
        <f>'[7]68-23-34'!D11</f>
        <v>9240</v>
      </c>
      <c r="E9" s="31">
        <f>'[7]68-23-34'!E11</f>
        <v>17606</v>
      </c>
      <c r="F9" s="31">
        <f>'[7]68-23-34'!F11</f>
        <v>21779.21</v>
      </c>
      <c r="G9" s="31">
        <f>'[7]68-23-34'!G11</f>
        <v>17000</v>
      </c>
      <c r="H9" s="31">
        <f>'[7]68-23-34'!H11</f>
        <v>11429.37</v>
      </c>
      <c r="I9" s="31">
        <f>'[7]68-23-34'!I11</f>
        <v>15495</v>
      </c>
      <c r="J9" s="31">
        <f>'[7]68-23-34'!J11</f>
        <v>6500</v>
      </c>
    </row>
    <row r="10" spans="1:10" x14ac:dyDescent="0.25">
      <c r="A10" s="24" t="str">
        <f>'[7]68-23-34'!A12</f>
        <v xml:space="preserve"> 68-5107-23-34                          </v>
      </c>
      <c r="B10" s="24" t="str">
        <f>'[7]68-23-34'!B12</f>
        <v xml:space="preserve"> HOLIDAY PAY          </v>
      </c>
      <c r="C10" s="31">
        <f>'[7]68-23-34'!C12</f>
        <v>1800</v>
      </c>
      <c r="D10" s="31">
        <f>'[7]68-23-34'!D12</f>
        <v>624.6</v>
      </c>
      <c r="E10" s="31">
        <f>'[7]68-23-34'!E12</f>
        <v>1800</v>
      </c>
      <c r="F10" s="31">
        <f>'[7]68-23-34'!F12</f>
        <v>783.6</v>
      </c>
      <c r="G10" s="31">
        <f>'[7]68-23-34'!G12</f>
        <v>1800</v>
      </c>
      <c r="H10" s="31">
        <f>'[7]68-23-34'!H12</f>
        <v>932.2</v>
      </c>
      <c r="I10" s="31">
        <f>'[7]68-23-34'!I12</f>
        <v>2013</v>
      </c>
      <c r="J10" s="31">
        <f>'[7]68-23-34'!J12</f>
        <v>1800</v>
      </c>
    </row>
    <row r="11" spans="1:10" x14ac:dyDescent="0.25">
      <c r="A11" s="24" t="str">
        <f>'[7]68-23-34'!A13</f>
        <v xml:space="preserve"> 68-5110-23-34                          </v>
      </c>
      <c r="B11" s="24" t="str">
        <f>'[7]68-23-34'!B13</f>
        <v xml:space="preserve"> LONGEVITY            </v>
      </c>
      <c r="C11" s="31">
        <f>'[7]68-23-34'!C13</f>
        <v>300</v>
      </c>
      <c r="D11" s="31">
        <f>'[7]68-23-34'!D13</f>
        <v>300</v>
      </c>
      <c r="E11" s="31">
        <f>'[7]68-23-34'!E13</f>
        <v>420</v>
      </c>
      <c r="F11" s="31">
        <f>'[7]68-23-34'!F13</f>
        <v>420</v>
      </c>
      <c r="G11" s="31">
        <f>'[7]68-23-34'!G13</f>
        <v>360</v>
      </c>
      <c r="H11" s="31">
        <f>'[7]68-23-34'!H13</f>
        <v>360</v>
      </c>
      <c r="I11" s="31">
        <f>'[7]68-23-34'!I13</f>
        <v>360</v>
      </c>
      <c r="J11" s="31">
        <f>'[7]68-23-34'!J13</f>
        <v>60</v>
      </c>
    </row>
    <row r="12" spans="1:10" x14ac:dyDescent="0.25">
      <c r="A12" s="24" t="str">
        <f>'[7]68-23-34'!A14</f>
        <v xml:space="preserve"> 68-5111-23-34                          </v>
      </c>
      <c r="B12" s="24" t="str">
        <f>'[7]68-23-34'!B14</f>
        <v xml:space="preserve"> RETIREMENT           </v>
      </c>
      <c r="C12" s="31">
        <f>'[7]68-23-34'!C14</f>
        <v>15944</v>
      </c>
      <c r="D12" s="31">
        <f>'[7]68-23-34'!D14</f>
        <v>16138.65</v>
      </c>
      <c r="E12" s="31">
        <f>'[7]68-23-34'!E14</f>
        <v>25437</v>
      </c>
      <c r="F12" s="31">
        <f>'[7]68-23-34'!F14</f>
        <v>24824.32</v>
      </c>
      <c r="G12" s="31">
        <f>'[7]68-23-34'!G14</f>
        <v>29899</v>
      </c>
      <c r="H12" s="31">
        <f>'[7]68-23-34'!H14</f>
        <v>14424.57</v>
      </c>
      <c r="I12" s="31">
        <f>'[7]68-23-34'!I14</f>
        <v>28669</v>
      </c>
      <c r="J12" s="31">
        <f>'[7]68-23-34'!J14</f>
        <v>35778</v>
      </c>
    </row>
    <row r="13" spans="1:10" x14ac:dyDescent="0.25">
      <c r="A13" s="24" t="str">
        <f>'[7]68-23-34'!A15</f>
        <v xml:space="preserve"> 68-5112-23-34                          </v>
      </c>
      <c r="B13" s="24" t="str">
        <f>'[7]68-23-34'!B15</f>
        <v xml:space="preserve"> FICA                 </v>
      </c>
      <c r="C13" s="31">
        <f>'[7]68-23-34'!C15</f>
        <v>9638</v>
      </c>
      <c r="D13" s="31">
        <f>'[7]68-23-34'!D15</f>
        <v>9567.7900000000009</v>
      </c>
      <c r="E13" s="31">
        <f>'[7]68-23-34'!E15</f>
        <v>15378</v>
      </c>
      <c r="F13" s="31">
        <f>'[7]68-23-34'!F15</f>
        <v>14954.4</v>
      </c>
      <c r="G13" s="31">
        <f>'[7]68-23-34'!G15</f>
        <v>17460</v>
      </c>
      <c r="H13" s="31">
        <f>'[7]68-23-34'!H15</f>
        <v>8293.48</v>
      </c>
      <c r="I13" s="31">
        <f>'[7]68-23-34'!I15</f>
        <v>16442</v>
      </c>
      <c r="J13" s="31">
        <f>'[7]68-23-34'!J15</f>
        <v>20456</v>
      </c>
    </row>
    <row r="14" spans="1:10" x14ac:dyDescent="0.25">
      <c r="A14" s="24" t="str">
        <f>'[7]68-23-34'!A16</f>
        <v xml:space="preserve"> 68-5116-23-34                          </v>
      </c>
      <c r="B14" s="24" t="str">
        <f>'[7]68-23-34'!B16</f>
        <v xml:space="preserve"> HEALTH/LIFE INSURANC </v>
      </c>
      <c r="C14" s="31">
        <f>'[7]68-23-34'!C16</f>
        <v>22507</v>
      </c>
      <c r="D14" s="31">
        <f>'[7]68-23-34'!D16</f>
        <v>19344.07</v>
      </c>
      <c r="E14" s="31">
        <f>'[7]68-23-34'!E16</f>
        <v>29528</v>
      </c>
      <c r="F14" s="31">
        <f>'[7]68-23-34'!F16</f>
        <v>25389.94</v>
      </c>
      <c r="G14" s="31">
        <f>'[7]68-23-34'!G16</f>
        <v>31212</v>
      </c>
      <c r="H14" s="31">
        <f>'[7]68-23-34'!H16</f>
        <v>11552.93</v>
      </c>
      <c r="I14" s="31">
        <f>'[7]68-23-34'!I16</f>
        <v>28663</v>
      </c>
      <c r="J14" s="31">
        <f>'[7]68-23-34'!J16</f>
        <v>44474</v>
      </c>
    </row>
    <row r="15" spans="1:10" x14ac:dyDescent="0.25">
      <c r="A15" s="24" t="str">
        <f>'[7]68-23-34'!A17</f>
        <v xml:space="preserve"> 68-5118-23-34                          </v>
      </c>
      <c r="B15" s="24" t="str">
        <f>'[7]68-23-34'!B17</f>
        <v xml:space="preserve"> WORKER COMPENSATION  </v>
      </c>
      <c r="C15" s="31">
        <f>'[7]68-23-34'!C17</f>
        <v>3989</v>
      </c>
      <c r="D15" s="31">
        <f>'[7]68-23-34'!D17</f>
        <v>4018.24</v>
      </c>
      <c r="E15" s="31">
        <f>'[7]68-23-34'!E17</f>
        <v>8574</v>
      </c>
      <c r="F15" s="31">
        <f>'[7]68-23-34'!F17</f>
        <v>8198.67</v>
      </c>
      <c r="G15" s="31">
        <f>'[7]68-23-34'!G17</f>
        <v>9038</v>
      </c>
      <c r="H15" s="31">
        <f>'[7]68-23-34'!H17</f>
        <v>4264.0600000000004</v>
      </c>
      <c r="I15" s="31">
        <f>'[7]68-23-34'!I17</f>
        <v>8494</v>
      </c>
      <c r="J15" s="31">
        <f>'[7]68-23-34'!J17</f>
        <v>7995</v>
      </c>
    </row>
    <row r="16" spans="1:10" x14ac:dyDescent="0.25">
      <c r="A16" s="24" t="str">
        <f>'[7]68-23-34'!A18</f>
        <v xml:space="preserve"> 68-5119-23-34                          </v>
      </c>
      <c r="B16" s="24" t="str">
        <f>'[7]68-23-34'!B18</f>
        <v xml:space="preserve"> OTHER PAYROLL EXPENS </v>
      </c>
      <c r="C16" s="31">
        <f>'[7]68-23-34'!C18</f>
        <v>0</v>
      </c>
      <c r="D16" s="31">
        <f>'[7]68-23-34'!D18</f>
        <v>43.28</v>
      </c>
      <c r="E16" s="31">
        <f>'[7]68-23-34'!E18</f>
        <v>72</v>
      </c>
      <c r="F16" s="31">
        <f>'[7]68-23-34'!F18</f>
        <v>72.12</v>
      </c>
      <c r="G16" s="31">
        <f>'[7]68-23-34'!G18</f>
        <v>0</v>
      </c>
      <c r="H16" s="31">
        <f>'[7]68-23-34'!H18</f>
        <v>0</v>
      </c>
      <c r="I16" s="31">
        <f>'[7]68-23-34'!I18</f>
        <v>0</v>
      </c>
      <c r="J16" s="31">
        <f>'[7]68-23-34'!J18</f>
        <v>0</v>
      </c>
    </row>
    <row r="17" spans="1:10" x14ac:dyDescent="0.25">
      <c r="A17" s="24" t="str">
        <f>'[7]68-23-34'!A19</f>
        <v xml:space="preserve"> 68-5121-23-34                          </v>
      </c>
      <c r="B17" s="24" t="str">
        <f>'[7]68-23-34'!B19</f>
        <v xml:space="preserve"> ACCRUED VACATION BEN </v>
      </c>
      <c r="C17" s="31">
        <f>'[7]68-23-34'!C19</f>
        <v>0</v>
      </c>
      <c r="D17" s="152">
        <f>'[7]68-23-34'!D19</f>
        <v>2684.75</v>
      </c>
      <c r="E17" s="31">
        <f>'[7]68-23-34'!E19</f>
        <v>0</v>
      </c>
      <c r="F17" s="31">
        <f>'[7]68-23-34'!F19</f>
        <v>-1683.79</v>
      </c>
      <c r="G17" s="31">
        <f>'[7]68-23-34'!G19</f>
        <v>0</v>
      </c>
      <c r="H17" s="31">
        <f>'[7]68-23-34'!H19</f>
        <v>0</v>
      </c>
      <c r="I17" s="31">
        <f>'[7]68-23-34'!I19</f>
        <v>0</v>
      </c>
      <c r="J17" s="31">
        <f>'[7]68-23-34'!J19</f>
        <v>0</v>
      </c>
    </row>
    <row r="18" spans="1:10" x14ac:dyDescent="0.25">
      <c r="A18" s="24" t="str">
        <f>'[7]68-23-34'!A20</f>
        <v xml:space="preserve"> 68-5123-23-34                          </v>
      </c>
      <c r="B18" s="24" t="str">
        <f>'[7]68-23-34'!B20</f>
        <v xml:space="preserve"> ACCRUED COMP-TIME BE </v>
      </c>
      <c r="C18" s="31">
        <f>'[7]68-23-34'!C20</f>
        <v>0</v>
      </c>
      <c r="D18" s="31">
        <f>'[7]68-23-34'!D20</f>
        <v>749.2</v>
      </c>
      <c r="E18" s="31">
        <f>'[7]68-23-34'!E20</f>
        <v>0</v>
      </c>
      <c r="F18" s="31">
        <f>'[7]68-23-34'!F20</f>
        <v>-807.48</v>
      </c>
      <c r="G18" s="31">
        <f>'[7]68-23-34'!G20</f>
        <v>0</v>
      </c>
      <c r="H18" s="31">
        <f>'[7]68-23-34'!H20</f>
        <v>0</v>
      </c>
      <c r="I18" s="31">
        <f>'[7]68-23-34'!I20</f>
        <v>0</v>
      </c>
      <c r="J18" s="31">
        <f>'[7]68-23-34'!J20</f>
        <v>0</v>
      </c>
    </row>
    <row r="19" spans="1:10" x14ac:dyDescent="0.25">
      <c r="A19" s="32"/>
      <c r="B19" s="32" t="s">
        <v>108</v>
      </c>
      <c r="C19" s="40">
        <f>SUM(C8:C18)</f>
        <v>181073</v>
      </c>
      <c r="D19" s="40">
        <f t="shared" ref="D19:J19" si="0">SUM(D8:D18)</f>
        <v>183074.36000000002</v>
      </c>
      <c r="E19" s="40">
        <f t="shared" si="0"/>
        <v>281574</v>
      </c>
      <c r="F19" s="40">
        <f t="shared" si="0"/>
        <v>268666.43</v>
      </c>
      <c r="G19" s="40">
        <f t="shared" si="0"/>
        <v>315844</v>
      </c>
      <c r="H19" s="40">
        <f t="shared" si="0"/>
        <v>149803.38</v>
      </c>
      <c r="I19" s="40">
        <f t="shared" si="0"/>
        <v>300961</v>
      </c>
      <c r="J19" s="40">
        <f t="shared" si="0"/>
        <v>376105</v>
      </c>
    </row>
    <row r="20" spans="1:10" x14ac:dyDescent="0.25">
      <c r="A20" s="24" t="str">
        <f>'[7]68-23-34'!A22</f>
        <v xml:space="preserve"> 68-5201-23-34                          </v>
      </c>
      <c r="B20" s="24" t="str">
        <f>'[7]68-23-34'!B22</f>
        <v xml:space="preserve"> OFFICE SUPPLIES      </v>
      </c>
      <c r="C20" s="31">
        <f>'[7]68-23-34'!C22</f>
        <v>200</v>
      </c>
      <c r="D20" s="31">
        <f>'[7]68-23-34'!D22</f>
        <v>232.88</v>
      </c>
      <c r="E20" s="31">
        <f>'[7]68-23-34'!E22</f>
        <v>200</v>
      </c>
      <c r="F20" s="31">
        <f>'[7]68-23-34'!F22</f>
        <v>309.48</v>
      </c>
      <c r="G20" s="31">
        <f>'[7]68-23-34'!G22</f>
        <v>200</v>
      </c>
      <c r="H20" s="31">
        <f>'[7]68-23-34'!H22</f>
        <v>0</v>
      </c>
      <c r="I20" s="31">
        <f>'[7]68-23-34'!I22</f>
        <v>200</v>
      </c>
      <c r="J20" s="31">
        <f>'[7]68-23-34'!J22</f>
        <v>200</v>
      </c>
    </row>
    <row r="21" spans="1:10" x14ac:dyDescent="0.25">
      <c r="A21" s="24" t="str">
        <f>'[7]68-23-34'!A23</f>
        <v xml:space="preserve"> 68-5206-23-34                          </v>
      </c>
      <c r="B21" s="24" t="str">
        <f>'[7]68-23-34'!B23</f>
        <v xml:space="preserve"> FUELS OILS LUBRICANT </v>
      </c>
      <c r="C21" s="31">
        <f>'[7]68-23-34'!C23</f>
        <v>100000</v>
      </c>
      <c r="D21" s="31">
        <f>'[7]68-23-34'!D23</f>
        <v>78662.39</v>
      </c>
      <c r="E21" s="31">
        <f>'[7]68-23-34'!E23</f>
        <v>85000</v>
      </c>
      <c r="F21" s="31">
        <f>'[7]68-23-34'!F23</f>
        <v>75297.350000000006</v>
      </c>
      <c r="G21" s="31">
        <f>'[7]68-23-34'!G23</f>
        <v>89000</v>
      </c>
      <c r="H21" s="31">
        <f>'[7]68-23-34'!H23</f>
        <v>38603.79</v>
      </c>
      <c r="I21" s="31">
        <f>'[7]68-23-34'!I23</f>
        <v>99000</v>
      </c>
      <c r="J21" s="31">
        <f>'[7]68-23-34'!J23</f>
        <v>92000</v>
      </c>
    </row>
    <row r="22" spans="1:10" x14ac:dyDescent="0.25">
      <c r="A22" s="24" t="str">
        <f>'[7]68-23-34'!A24</f>
        <v xml:space="preserve"> 68-5299-23-34                          </v>
      </c>
      <c r="B22" s="24" t="str">
        <f>'[7]68-23-34'!B24</f>
        <v xml:space="preserve"> MISCELLANEOUS SUPPLI </v>
      </c>
      <c r="C22" s="31">
        <f>'[7]68-23-34'!C24</f>
        <v>1000</v>
      </c>
      <c r="D22" s="31">
        <f>'[7]68-23-34'!D24</f>
        <v>1020.09</v>
      </c>
      <c r="E22" s="31">
        <f>'[7]68-23-34'!E24</f>
        <v>1000</v>
      </c>
      <c r="F22" s="31">
        <f>'[7]68-23-34'!F24</f>
        <v>1882.89</v>
      </c>
      <c r="G22" s="31">
        <f>'[7]68-23-34'!G24</f>
        <v>1000</v>
      </c>
      <c r="H22" s="31">
        <f>'[7]68-23-34'!H24</f>
        <v>904.93</v>
      </c>
      <c r="I22" s="31">
        <f>'[7]68-23-34'!I24</f>
        <v>1000</v>
      </c>
      <c r="J22" s="31">
        <f>'[7]68-23-34'!J24</f>
        <v>1000</v>
      </c>
    </row>
    <row r="23" spans="1:10" x14ac:dyDescent="0.25">
      <c r="A23" s="24"/>
      <c r="B23" s="24"/>
      <c r="C23" s="40"/>
      <c r="D23" s="40"/>
      <c r="E23" s="40"/>
      <c r="F23" s="40"/>
      <c r="G23" s="40"/>
      <c r="H23" s="40"/>
      <c r="I23" s="31"/>
      <c r="J23" s="31"/>
    </row>
    <row r="24" spans="1:10" x14ac:dyDescent="0.25">
      <c r="A24" s="32"/>
      <c r="B24" s="32" t="s">
        <v>109</v>
      </c>
      <c r="C24" s="40">
        <f>SUM(C20:C23)</f>
        <v>101200</v>
      </c>
      <c r="D24" s="40">
        <f>SUM(D20:D23)</f>
        <v>79915.360000000001</v>
      </c>
      <c r="E24" s="40">
        <f>SUM(E20:E23)</f>
        <v>86200</v>
      </c>
      <c r="F24" s="40">
        <f t="shared" ref="F24:J24" si="1">SUM(F20:F23)</f>
        <v>77489.72</v>
      </c>
      <c r="G24" s="40">
        <f t="shared" si="1"/>
        <v>90200</v>
      </c>
      <c r="H24" s="40">
        <f t="shared" si="1"/>
        <v>39508.720000000001</v>
      </c>
      <c r="I24" s="40">
        <f t="shared" si="1"/>
        <v>100200</v>
      </c>
      <c r="J24" s="40">
        <f t="shared" si="1"/>
        <v>93200</v>
      </c>
    </row>
    <row r="25" spans="1:10" x14ac:dyDescent="0.25">
      <c r="A25" s="31" t="str">
        <f>'[7]68-23-34'!A27</f>
        <v xml:space="preserve"> 68-5302-23-34                          </v>
      </c>
      <c r="B25" s="24" t="str">
        <f>'[7]68-23-34'!B27</f>
        <v xml:space="preserve"> BUILDING MAINTENANCE </v>
      </c>
      <c r="C25" s="31">
        <f>'[7]68-23-34'!C27</f>
        <v>2000</v>
      </c>
      <c r="D25" s="31">
        <f>'[7]68-23-34'!D27</f>
        <v>2693.23</v>
      </c>
      <c r="E25" s="31">
        <f>'[7]68-23-34'!E27</f>
        <v>2500</v>
      </c>
      <c r="F25" s="31">
        <f>'[7]68-23-34'!F27</f>
        <v>3673.73</v>
      </c>
      <c r="G25" s="31">
        <f>'[7]68-23-34'!G27</f>
        <v>2000</v>
      </c>
      <c r="H25" s="31">
        <f>'[7]68-23-34'!H27</f>
        <v>0</v>
      </c>
      <c r="I25" s="31">
        <f>'[7]68-23-34'!I27</f>
        <v>3000</v>
      </c>
      <c r="J25" s="31">
        <f>'[7]68-23-34'!J27</f>
        <v>2000</v>
      </c>
    </row>
    <row r="26" spans="1:10" x14ac:dyDescent="0.25">
      <c r="A26" s="31" t="str">
        <f>'[7]68-23-34'!A28</f>
        <v xml:space="preserve"> 68-5304-23-34                          </v>
      </c>
      <c r="B26" s="24" t="str">
        <f>'[7]68-23-34'!B28</f>
        <v xml:space="preserve"> MACHINERY &amp; EQUIPMEN </v>
      </c>
      <c r="C26" s="31">
        <f>'[7]68-23-34'!C28</f>
        <v>60000</v>
      </c>
      <c r="D26" s="31">
        <f>'[7]68-23-34'!D28</f>
        <v>65906.399999999994</v>
      </c>
      <c r="E26" s="31">
        <f>'[7]68-23-34'!E28</f>
        <v>100000</v>
      </c>
      <c r="F26" s="31">
        <f>'[7]68-23-34'!F28</f>
        <v>155918.5</v>
      </c>
      <c r="G26" s="31">
        <f>'[7]68-23-34'!G28</f>
        <v>70000</v>
      </c>
      <c r="H26" s="31">
        <f>'[7]68-23-34'!H28</f>
        <v>26444.53</v>
      </c>
      <c r="I26" s="31">
        <f>'[7]68-23-34'!I28</f>
        <v>90000</v>
      </c>
      <c r="J26" s="31">
        <f>'[7]68-23-34'!J28</f>
        <v>75000</v>
      </c>
    </row>
    <row r="27" spans="1:10" x14ac:dyDescent="0.25">
      <c r="A27" s="31" t="str">
        <f>'[7]68-23-34'!A29</f>
        <v xml:space="preserve"> 68-5305-23-34                          </v>
      </c>
      <c r="B27" s="24" t="str">
        <f>'[7]68-23-34'!B29</f>
        <v xml:space="preserve"> VEHICLE MAINTENANCE  </v>
      </c>
      <c r="C27" s="31">
        <f>'[7]68-23-34'!C29</f>
        <v>1400</v>
      </c>
      <c r="D27" s="31">
        <f>'[7]68-23-34'!D29</f>
        <v>1101.29</v>
      </c>
      <c r="E27" s="31">
        <f>'[7]68-23-34'!E29</f>
        <v>1400</v>
      </c>
      <c r="F27" s="31">
        <f>'[7]68-23-34'!F29</f>
        <v>878</v>
      </c>
      <c r="G27" s="31">
        <f>'[7]68-23-34'!G29</f>
        <v>1400</v>
      </c>
      <c r="H27" s="31">
        <f>'[7]68-23-34'!H29</f>
        <v>419.8</v>
      </c>
      <c r="I27" s="31">
        <f>'[7]68-23-34'!I29</f>
        <v>1400</v>
      </c>
      <c r="J27" s="31">
        <f>'[7]68-23-34'!J29</f>
        <v>1400</v>
      </c>
    </row>
    <row r="28" spans="1:10" x14ac:dyDescent="0.25">
      <c r="A28" s="31" t="str">
        <f>'[7]68-23-34'!A30</f>
        <v xml:space="preserve"> 68-5311-23-34                          </v>
      </c>
      <c r="B28" s="24" t="str">
        <f>'[7]68-23-34'!B30</f>
        <v xml:space="preserve"> MACHINERY AND EQUIPM </v>
      </c>
      <c r="C28" s="31">
        <f>'[7]68-23-34'!C30</f>
        <v>5000</v>
      </c>
      <c r="D28" s="31">
        <f>'[7]68-23-34'!D30</f>
        <v>0</v>
      </c>
      <c r="E28" s="31">
        <f>'[7]68-23-34'!E30</f>
        <v>40000</v>
      </c>
      <c r="F28" s="31">
        <f>'[7]68-23-34'!F30</f>
        <v>28858.65</v>
      </c>
      <c r="G28" s="31">
        <f>'[7]68-23-34'!G30</f>
        <v>20000</v>
      </c>
      <c r="H28" s="31">
        <f>'[7]68-23-34'!H30</f>
        <v>20600</v>
      </c>
      <c r="I28" s="31">
        <f>'[7]68-23-34'!I30</f>
        <v>50000</v>
      </c>
      <c r="J28" s="31">
        <f>'[7]68-23-34'!J30</f>
        <v>50000</v>
      </c>
    </row>
    <row r="29" spans="1:10" x14ac:dyDescent="0.25">
      <c r="A29" s="31" t="str">
        <f>'[7]68-23-34'!A31</f>
        <v xml:space="preserve"> 68-5319-23-34                          </v>
      </c>
      <c r="B29" s="24" t="str">
        <f>'[7]68-23-34'!B31</f>
        <v xml:space="preserve"> SOFTWARE MAINTENANCE </v>
      </c>
      <c r="C29" s="31">
        <f>'[7]68-23-34'!C31</f>
        <v>0</v>
      </c>
      <c r="D29" s="31">
        <f>'[7]68-23-34'!D31</f>
        <v>0</v>
      </c>
      <c r="E29" s="31">
        <f>'[7]68-23-34'!E31</f>
        <v>41000</v>
      </c>
      <c r="F29" s="31">
        <f>'[7]68-23-34'!F31</f>
        <v>0</v>
      </c>
      <c r="G29" s="31">
        <f>'[7]68-23-34'!G31</f>
        <v>15000</v>
      </c>
      <c r="H29" s="31">
        <f>'[7]68-23-34'!H31</f>
        <v>0</v>
      </c>
      <c r="I29" s="31">
        <f>'[7]68-23-34'!I31</f>
        <v>15000</v>
      </c>
      <c r="J29" s="31">
        <f>'[7]68-23-34'!J31</f>
        <v>15000</v>
      </c>
    </row>
    <row r="30" spans="1:10" x14ac:dyDescent="0.25">
      <c r="A30" s="31" t="str">
        <f>'[7]68-23-34'!A32</f>
        <v xml:space="preserve"> 68-5399-23-34                          </v>
      </c>
      <c r="B30" s="24" t="str">
        <f>'[7]68-23-34'!B32</f>
        <v xml:space="preserve"> MISCELLANEOUS MAINTE </v>
      </c>
      <c r="C30" s="31">
        <f>'[7]68-23-34'!C32</f>
        <v>600</v>
      </c>
      <c r="D30" s="31">
        <f>'[7]68-23-34'!D32</f>
        <v>614.63</v>
      </c>
      <c r="E30" s="31">
        <f>'[7]68-23-34'!E32</f>
        <v>600</v>
      </c>
      <c r="F30" s="31">
        <f>'[7]68-23-34'!F32</f>
        <v>1513.27</v>
      </c>
      <c r="G30" s="31">
        <f>'[7]68-23-34'!G32</f>
        <v>600</v>
      </c>
      <c r="H30" s="31">
        <f>'[7]68-23-34'!H32</f>
        <v>200</v>
      </c>
      <c r="I30" s="31">
        <f>'[7]68-23-34'!I32</f>
        <v>600</v>
      </c>
      <c r="J30" s="31">
        <f>'[7]68-23-34'!J32</f>
        <v>600</v>
      </c>
    </row>
    <row r="31" spans="1:10" x14ac:dyDescent="0.25">
      <c r="A31" s="32"/>
      <c r="B31" s="32" t="s">
        <v>111</v>
      </c>
      <c r="C31" s="40">
        <f>SUM(C25:C30)</f>
        <v>69000</v>
      </c>
      <c r="D31" s="40">
        <f t="shared" ref="D31:J31" si="2">SUM(D25:D30)</f>
        <v>70315.549999999988</v>
      </c>
      <c r="E31" s="40">
        <f t="shared" si="2"/>
        <v>185500</v>
      </c>
      <c r="F31" s="40">
        <f t="shared" si="2"/>
        <v>190842.15</v>
      </c>
      <c r="G31" s="40">
        <f t="shared" si="2"/>
        <v>109000</v>
      </c>
      <c r="H31" s="40">
        <f t="shared" si="2"/>
        <v>47664.33</v>
      </c>
      <c r="I31" s="40">
        <f t="shared" si="2"/>
        <v>160000</v>
      </c>
      <c r="J31" s="40">
        <f t="shared" si="2"/>
        <v>144000</v>
      </c>
    </row>
    <row r="32" spans="1:10" x14ac:dyDescent="0.25">
      <c r="A32" s="24" t="str">
        <f>'[7]68-23-34'!A34</f>
        <v xml:space="preserve"> 68-5401-23-34                          </v>
      </c>
      <c r="B32" s="24" t="str">
        <f>'[7]68-23-34'!B34</f>
        <v xml:space="preserve"> COMMUNICATIONS       </v>
      </c>
      <c r="C32" s="31">
        <f>'[7]68-23-34'!C34</f>
        <v>3500</v>
      </c>
      <c r="D32" s="31">
        <f>'[7]68-23-34'!D34</f>
        <v>22.71</v>
      </c>
      <c r="E32" s="31">
        <f>'[7]68-23-34'!E34</f>
        <v>1000</v>
      </c>
      <c r="F32" s="31">
        <f>'[7]68-23-34'!F34</f>
        <v>506.33</v>
      </c>
      <c r="G32" s="31">
        <f>'[7]68-23-34'!G34</f>
        <v>1000</v>
      </c>
      <c r="H32" s="31">
        <f>'[7]68-23-34'!H34</f>
        <v>222.52</v>
      </c>
      <c r="I32" s="31">
        <f>'[7]68-23-34'!I34</f>
        <v>700</v>
      </c>
      <c r="J32" s="31">
        <f>'[7]68-23-34'!J34</f>
        <v>700</v>
      </c>
    </row>
    <row r="33" spans="1:10" x14ac:dyDescent="0.25">
      <c r="A33" s="24" t="str">
        <f>'[7]68-23-34'!A35</f>
        <v xml:space="preserve"> 68-5403-23-34                          </v>
      </c>
      <c r="B33" s="24" t="str">
        <f>'[7]68-23-34'!B35</f>
        <v xml:space="preserve"> GENERAL INSURANCE    </v>
      </c>
      <c r="C33" s="31">
        <f>'[7]68-23-34'!C35</f>
        <v>6000</v>
      </c>
      <c r="D33" s="31">
        <f>'[7]68-23-34'!D35</f>
        <v>5162.16</v>
      </c>
      <c r="E33" s="31">
        <f>'[7]68-23-34'!E35</f>
        <v>6000</v>
      </c>
      <c r="F33" s="31">
        <f>'[7]68-23-34'!F35</f>
        <v>3166.28</v>
      </c>
      <c r="G33" s="31">
        <f>'[7]68-23-34'!G35</f>
        <v>15000</v>
      </c>
      <c r="H33" s="31">
        <f>'[7]68-23-34'!H35</f>
        <v>16605.060000000001</v>
      </c>
      <c r="I33" s="31">
        <f>'[7]68-23-34'!I35</f>
        <v>33210</v>
      </c>
      <c r="J33" s="31">
        <f>'[7]68-23-34'!J35</f>
        <v>33210</v>
      </c>
    </row>
    <row r="34" spans="1:10" x14ac:dyDescent="0.25">
      <c r="A34" s="24" t="str">
        <f>'[7]68-23-34'!A36</f>
        <v xml:space="preserve"> 68-5404-23-34                          </v>
      </c>
      <c r="B34" s="24" t="str">
        <f>'[7]68-23-34'!B36</f>
        <v xml:space="preserve"> PROFESSIONAL FEES    </v>
      </c>
      <c r="C34" s="31">
        <f>'[7]68-23-34'!C36</f>
        <v>500</v>
      </c>
      <c r="D34" s="31">
        <f>'[7]68-23-34'!D36</f>
        <v>396.83</v>
      </c>
      <c r="E34" s="31">
        <f>'[7]68-23-34'!E36</f>
        <v>1500</v>
      </c>
      <c r="F34" s="31">
        <f>'[7]68-23-34'!F36</f>
        <v>1334.06</v>
      </c>
      <c r="G34" s="31">
        <f>'[7]68-23-34'!G36</f>
        <v>500</v>
      </c>
      <c r="H34" s="31">
        <f>'[7]68-23-34'!H36</f>
        <v>283.5</v>
      </c>
      <c r="I34" s="31">
        <f>'[7]68-23-34'!I36</f>
        <v>500</v>
      </c>
      <c r="J34" s="31">
        <f>'[7]68-23-34'!J36</f>
        <v>500</v>
      </c>
    </row>
    <row r="35" spans="1:10" x14ac:dyDescent="0.25">
      <c r="A35" s="24" t="str">
        <f>'[7]68-23-34'!A37</f>
        <v xml:space="preserve"> 68-5405-23-34                          </v>
      </c>
      <c r="B35" s="24" t="str">
        <f>'[7]68-23-34'!B37</f>
        <v xml:space="preserve"> ADVERTISING          </v>
      </c>
      <c r="C35" s="31">
        <f>'[7]68-23-34'!C37</f>
        <v>500</v>
      </c>
      <c r="D35" s="31">
        <f>'[7]68-23-34'!D37</f>
        <v>0</v>
      </c>
      <c r="E35" s="31">
        <f>'[7]68-23-34'!E37</f>
        <v>500</v>
      </c>
      <c r="F35" s="31">
        <f>'[7]68-23-34'!F37</f>
        <v>500</v>
      </c>
      <c r="G35" s="31">
        <f>'[7]68-23-34'!G37</f>
        <v>500</v>
      </c>
      <c r="H35" s="31">
        <f>'[7]68-23-34'!H37</f>
        <v>0</v>
      </c>
      <c r="I35" s="31">
        <f>'[7]68-23-34'!I37</f>
        <v>500</v>
      </c>
      <c r="J35" s="31">
        <f>'[7]68-23-34'!J37</f>
        <v>500</v>
      </c>
    </row>
    <row r="36" spans="1:10" x14ac:dyDescent="0.25">
      <c r="A36" s="24" t="str">
        <f>'[7]68-23-34'!A38</f>
        <v xml:space="preserve"> 68-5406-23-34                          </v>
      </c>
      <c r="B36" s="24" t="str">
        <f>'[7]68-23-34'!B38</f>
        <v xml:space="preserve"> TRAINING             </v>
      </c>
      <c r="C36" s="31">
        <f>'[7]68-23-34'!C38</f>
        <v>1000</v>
      </c>
      <c r="D36" s="31">
        <f>'[7]68-23-34'!D38</f>
        <v>1438.61</v>
      </c>
      <c r="E36" s="31">
        <f>'[7]68-23-34'!E38</f>
        <v>1000</v>
      </c>
      <c r="F36" s="31">
        <f>'[7]68-23-34'!F38</f>
        <v>3944.41</v>
      </c>
      <c r="G36" s="31">
        <f>'[7]68-23-34'!G38</f>
        <v>1000</v>
      </c>
      <c r="H36" s="31">
        <f>'[7]68-23-34'!H38</f>
        <v>1081.53</v>
      </c>
      <c r="I36" s="31">
        <f>'[7]68-23-34'!I38</f>
        <v>2000</v>
      </c>
      <c r="J36" s="31">
        <f>'[7]68-23-34'!J38</f>
        <v>2000</v>
      </c>
    </row>
    <row r="37" spans="1:10" x14ac:dyDescent="0.25">
      <c r="A37" s="24" t="str">
        <f>'[7]68-23-34'!A39</f>
        <v xml:space="preserve"> 68-5408-23-34                          </v>
      </c>
      <c r="B37" s="24" t="str">
        <f>'[7]68-23-34'!B39</f>
        <v xml:space="preserve"> ELECTRIC UTILITY SER </v>
      </c>
      <c r="C37" s="31">
        <f>'[7]68-23-34'!C39</f>
        <v>10000</v>
      </c>
      <c r="D37" s="31">
        <f>'[7]68-23-34'!D39</f>
        <v>9160.92</v>
      </c>
      <c r="E37" s="31">
        <f>'[7]68-23-34'!E39</f>
        <v>10100</v>
      </c>
      <c r="F37" s="31">
        <f>'[7]68-23-34'!F39</f>
        <v>10490.77</v>
      </c>
      <c r="G37" s="31">
        <f>'[7]68-23-34'!G39</f>
        <v>10201</v>
      </c>
      <c r="H37" s="31">
        <f>'[7]68-23-34'!H39</f>
        <v>5422.59</v>
      </c>
      <c r="I37" s="31">
        <f>'[7]68-23-34'!I39</f>
        <v>10201</v>
      </c>
      <c r="J37" s="31">
        <f>'[7]68-23-34'!J39</f>
        <v>10201</v>
      </c>
    </row>
    <row r="38" spans="1:10" x14ac:dyDescent="0.25">
      <c r="A38" s="24" t="str">
        <f>'[7]68-23-34'!A40</f>
        <v xml:space="preserve"> 68-5409-23-34                          </v>
      </c>
      <c r="B38" s="24" t="str">
        <f>'[7]68-23-34'!B40</f>
        <v xml:space="preserve"> CONTRACTUAL SERVICES </v>
      </c>
      <c r="C38" s="31">
        <f>'[7]68-23-34'!C40</f>
        <v>35500</v>
      </c>
      <c r="D38" s="31">
        <f>'[7]68-23-34'!D40</f>
        <v>26629</v>
      </c>
      <c r="E38" s="31">
        <f>'[7]68-23-34'!E40</f>
        <v>65000</v>
      </c>
      <c r="F38" s="31">
        <f>'[7]68-23-34'!F40</f>
        <v>46558.080000000002</v>
      </c>
      <c r="G38" s="31">
        <f>'[7]68-23-34'!G40</f>
        <v>65000</v>
      </c>
      <c r="H38" s="31">
        <f>'[7]68-23-34'!H40</f>
        <v>13581.6</v>
      </c>
      <c r="I38" s="31">
        <f>'[7]68-23-34'!I40</f>
        <v>65000</v>
      </c>
      <c r="J38" s="31">
        <f>'[7]68-23-34'!J40</f>
        <v>65000</v>
      </c>
    </row>
    <row r="39" spans="1:10" x14ac:dyDescent="0.25">
      <c r="A39" s="24" t="str">
        <f>'[7]68-23-34'!A41</f>
        <v xml:space="preserve"> 68-5411-23-34                          </v>
      </c>
      <c r="B39" s="24" t="str">
        <f>'[7]68-23-34'!B41</f>
        <v xml:space="preserve"> MACHINERY AND EQUIPM </v>
      </c>
      <c r="C39" s="31">
        <f>'[7]68-23-34'!C41</f>
        <v>0</v>
      </c>
      <c r="D39" s="31">
        <f>'[7]68-23-34'!D41</f>
        <v>0</v>
      </c>
      <c r="E39" s="31">
        <f>'[7]68-23-34'!E41</f>
        <v>0</v>
      </c>
      <c r="F39" s="31">
        <f>'[7]68-23-34'!F41</f>
        <v>25439</v>
      </c>
      <c r="G39" s="31">
        <f>'[7]68-23-34'!G41</f>
        <v>0</v>
      </c>
      <c r="H39" s="31">
        <f>'[7]68-23-34'!H41</f>
        <v>0</v>
      </c>
      <c r="I39" s="31">
        <f>'[7]68-23-34'!I41</f>
        <v>0</v>
      </c>
      <c r="J39" s="31">
        <f>'[7]68-23-34'!J41</f>
        <v>0</v>
      </c>
    </row>
    <row r="40" spans="1:10" x14ac:dyDescent="0.25">
      <c r="A40" s="24" t="str">
        <f>'[7]68-23-34'!A42</f>
        <v xml:space="preserve"> 68-5455-23-34                          </v>
      </c>
      <c r="B40" s="24" t="str">
        <f>'[7]68-23-34'!B42</f>
        <v xml:space="preserve"> UNIFORM PURCHASE/REN </v>
      </c>
      <c r="C40" s="31">
        <f>'[7]68-23-34'!C42</f>
        <v>250</v>
      </c>
      <c r="D40" s="31">
        <f>'[7]68-23-34'!D42</f>
        <v>0</v>
      </c>
      <c r="E40" s="31">
        <f>'[7]68-23-34'!E42</f>
        <v>1000</v>
      </c>
      <c r="F40" s="31">
        <f>'[7]68-23-34'!F42</f>
        <v>1632.22</v>
      </c>
      <c r="G40" s="31">
        <f>'[7]68-23-34'!G42</f>
        <v>1000</v>
      </c>
      <c r="H40" s="31">
        <f>'[7]68-23-34'!H42</f>
        <v>1727.06</v>
      </c>
      <c r="I40" s="31">
        <f>'[7]68-23-34'!I42</f>
        <v>2500</v>
      </c>
      <c r="J40" s="31">
        <f>'[7]68-23-34'!J42</f>
        <v>2500</v>
      </c>
    </row>
    <row r="41" spans="1:10" x14ac:dyDescent="0.25">
      <c r="A41" s="24" t="str">
        <f>'[7]68-23-34'!A43</f>
        <v xml:space="preserve"> 68-5470-23-34                          </v>
      </c>
      <c r="B41" s="24" t="str">
        <f>'[7]68-23-34'!B43</f>
        <v xml:space="preserve"> LANDFILL TIPPING FEE </v>
      </c>
      <c r="C41" s="31">
        <f>'[7]68-23-34'!C43</f>
        <v>1150000</v>
      </c>
      <c r="D41" s="31">
        <f>'[7]68-23-34'!D43</f>
        <v>1149968.8799999999</v>
      </c>
      <c r="E41" s="31">
        <f>'[7]68-23-34'!E43</f>
        <v>1314450</v>
      </c>
      <c r="F41" s="31">
        <f>'[7]68-23-34'!F43</f>
        <v>1330148.3500000001</v>
      </c>
      <c r="G41" s="31">
        <f>'[7]68-23-34'!G43</f>
        <v>1490000</v>
      </c>
      <c r="H41" s="31">
        <f>'[7]68-23-34'!H43</f>
        <v>614636.6</v>
      </c>
      <c r="I41" s="31">
        <f>'[7]68-23-34'!I43</f>
        <v>1557000</v>
      </c>
      <c r="J41" s="31">
        <f>'[7]68-23-34'!J43</f>
        <v>1742000</v>
      </c>
    </row>
    <row r="42" spans="1:10" x14ac:dyDescent="0.25">
      <c r="A42" s="24" t="str">
        <f>'[7]68-23-34'!A44</f>
        <v xml:space="preserve"> 68-5490-23-34                          </v>
      </c>
      <c r="B42" s="24" t="str">
        <f>'[7]68-23-34'!B44</f>
        <v xml:space="preserve"> POST CLOSURE         </v>
      </c>
      <c r="C42" s="31">
        <f>'[7]68-23-34'!C44</f>
        <v>10000</v>
      </c>
      <c r="D42" s="31">
        <f>'[7]68-23-34'!D44</f>
        <v>29649.64</v>
      </c>
      <c r="E42" s="31">
        <f>'[7]68-23-34'!E44</f>
        <v>0</v>
      </c>
      <c r="F42" s="31">
        <f>'[7]68-23-34'!F44</f>
        <v>51491.55</v>
      </c>
      <c r="G42" s="31">
        <f>'[7]68-23-34'!G44</f>
        <v>0</v>
      </c>
      <c r="H42" s="31">
        <f>'[7]68-23-34'!H44</f>
        <v>0</v>
      </c>
      <c r="I42" s="31">
        <f>'[7]68-23-34'!I44</f>
        <v>0</v>
      </c>
      <c r="J42" s="31">
        <f>'[7]68-23-34'!J44</f>
        <v>0</v>
      </c>
    </row>
    <row r="43" spans="1:10" x14ac:dyDescent="0.25">
      <c r="A43" s="24" t="str">
        <f>'[7]68-23-34'!A45</f>
        <v xml:space="preserve"> 68-5499-23-34                          </v>
      </c>
      <c r="B43" s="24" t="str">
        <f>'[7]68-23-34'!B45</f>
        <v xml:space="preserve"> MISCELLANEOUS SERVIC </v>
      </c>
      <c r="C43" s="31"/>
      <c r="D43" s="31"/>
      <c r="E43" s="31">
        <f>'[7]68-23-34'!E45</f>
        <v>55000</v>
      </c>
      <c r="F43" s="31">
        <f>'[7]68-23-34'!F45</f>
        <v>54803</v>
      </c>
      <c r="G43" s="31">
        <f>'[7]68-23-34'!G45</f>
        <v>55000</v>
      </c>
      <c r="H43" s="31">
        <f>'[7]68-23-34'!H45</f>
        <v>7862.79</v>
      </c>
      <c r="I43" s="31">
        <f>'[7]68-23-34'!I45</f>
        <v>55000</v>
      </c>
      <c r="J43" s="31">
        <f>'[7]68-23-34'!J45</f>
        <v>55000</v>
      </c>
    </row>
    <row r="44" spans="1:10" x14ac:dyDescent="0.25">
      <c r="A44" s="32"/>
      <c r="B44" s="32" t="s">
        <v>231</v>
      </c>
      <c r="C44" s="40">
        <f>SUM(C32:C42)</f>
        <v>1217250</v>
      </c>
      <c r="D44" s="40">
        <f t="shared" ref="D44" si="3">SUM(D32:D42)</f>
        <v>1222428.7499999998</v>
      </c>
      <c r="E44" s="40">
        <f>SUM(E32:E43)</f>
        <v>1455550</v>
      </c>
      <c r="F44" s="40">
        <f t="shared" ref="F44:J44" si="4">SUM(F32:F43)</f>
        <v>1530014.05</v>
      </c>
      <c r="G44" s="40">
        <f t="shared" si="4"/>
        <v>1639201</v>
      </c>
      <c r="H44" s="40">
        <f t="shared" si="4"/>
        <v>661423.25</v>
      </c>
      <c r="I44" s="40">
        <f t="shared" si="4"/>
        <v>1726611</v>
      </c>
      <c r="J44" s="40">
        <f t="shared" si="4"/>
        <v>1911611</v>
      </c>
    </row>
    <row r="45" spans="1:10" x14ac:dyDescent="0.25">
      <c r="A45" s="51" t="str">
        <f>'[7]68-23-34'!A47</f>
        <v xml:space="preserve"> 68-6504-23-34                          </v>
      </c>
      <c r="B45" s="51" t="str">
        <f>'[7]68-23-34'!B47</f>
        <v xml:space="preserve"> MACHINERY &amp; EQUIPMEN </v>
      </c>
      <c r="C45" s="31">
        <f>'[7]68-23-34'!C47</f>
        <v>0</v>
      </c>
      <c r="D45" s="31" t="str">
        <f>'[7]68-23-34'!D47</f>
        <v xml:space="preserve">                     </v>
      </c>
      <c r="E45" s="31">
        <f>'[7]68-23-34'!E47</f>
        <v>347227</v>
      </c>
      <c r="F45" s="31">
        <f>'[7]68-23-34'!F47</f>
        <v>44176.78</v>
      </c>
      <c r="G45" s="31">
        <f>'[7]68-23-34'!G47</f>
        <v>0</v>
      </c>
      <c r="H45" s="31">
        <f>'[7]68-23-34'!H47</f>
        <v>0</v>
      </c>
      <c r="I45" s="31">
        <f>'[7]68-23-34'!I47</f>
        <v>0</v>
      </c>
      <c r="J45" s="31">
        <f>'[7]68-23-34'!J47</f>
        <v>13300</v>
      </c>
    </row>
    <row r="46" spans="1:10" x14ac:dyDescent="0.25">
      <c r="A46" s="51" t="str">
        <f>'[7]68-23-34'!A48</f>
        <v xml:space="preserve"> 68-6505-23-34                          </v>
      </c>
      <c r="B46" s="51" t="str">
        <f>'[7]68-23-34'!B48</f>
        <v xml:space="preserve"> MOTOR VEHICLES       </v>
      </c>
      <c r="C46" s="31">
        <f>'[7]68-23-34'!C48</f>
        <v>0</v>
      </c>
      <c r="D46" s="31">
        <f>'[7]68-23-34'!D48</f>
        <v>36437.870000000003</v>
      </c>
      <c r="E46" s="31">
        <f>'[7]68-23-34'!E48</f>
        <v>0</v>
      </c>
      <c r="F46" s="31">
        <f>'[7]68-23-34'!F48</f>
        <v>0</v>
      </c>
      <c r="G46" s="31">
        <f>'[7]68-23-34'!G48</f>
        <v>0</v>
      </c>
      <c r="H46" s="31">
        <f>'[7]68-23-34'!H48</f>
        <v>0</v>
      </c>
      <c r="I46" s="31">
        <f>'[7]68-23-34'!I48</f>
        <v>0</v>
      </c>
      <c r="J46" s="31">
        <f>'[7]68-23-34'!J48</f>
        <v>0</v>
      </c>
    </row>
    <row r="47" spans="1:10" ht="15.75" thickBot="1" x14ac:dyDescent="0.3">
      <c r="A47" s="32"/>
      <c r="B47" s="32" t="str">
        <f>'[7]68-23-34'!B49</f>
        <v xml:space="preserve"> SUBTOTAL CAPITAL</v>
      </c>
      <c r="C47" s="40">
        <f>SUM(C45:C46)</f>
        <v>0</v>
      </c>
      <c r="D47" s="40">
        <f t="shared" ref="D47:J47" si="5">SUM(D45:D46)</f>
        <v>36437.870000000003</v>
      </c>
      <c r="E47" s="40">
        <f t="shared" si="5"/>
        <v>347227</v>
      </c>
      <c r="F47" s="40">
        <f t="shared" si="5"/>
        <v>44176.78</v>
      </c>
      <c r="G47" s="40">
        <f t="shared" si="5"/>
        <v>0</v>
      </c>
      <c r="H47" s="40">
        <f t="shared" si="5"/>
        <v>0</v>
      </c>
      <c r="I47" s="40">
        <f t="shared" si="5"/>
        <v>0</v>
      </c>
      <c r="J47" s="40">
        <f t="shared" si="5"/>
        <v>13300</v>
      </c>
    </row>
    <row r="48" spans="1:10" ht="16.5" thickTop="1" thickBot="1" x14ac:dyDescent="0.3">
      <c r="A48" s="34"/>
      <c r="B48" s="48" t="s">
        <v>232</v>
      </c>
      <c r="C48" s="48">
        <f t="shared" ref="C48:J48" si="6">SUM(C8:C47)/2</f>
        <v>1568523</v>
      </c>
      <c r="D48" s="48">
        <f t="shared" si="6"/>
        <v>1592171.89</v>
      </c>
      <c r="E48" s="48">
        <f t="shared" si="6"/>
        <v>2356051</v>
      </c>
      <c r="F48" s="48">
        <f t="shared" si="6"/>
        <v>2111189.13</v>
      </c>
      <c r="G48" s="48">
        <f t="shared" si="6"/>
        <v>2154245</v>
      </c>
      <c r="H48" s="48">
        <f t="shared" si="6"/>
        <v>898399.68</v>
      </c>
      <c r="I48" s="48">
        <f t="shared" si="6"/>
        <v>2287772</v>
      </c>
      <c r="J48" s="48">
        <f t="shared" si="6"/>
        <v>2538216</v>
      </c>
    </row>
    <row r="49" spans="1:8" ht="15.75" thickTop="1" x14ac:dyDescent="0.25">
      <c r="A49" s="20"/>
      <c r="B49" s="21"/>
      <c r="C49" s="22"/>
      <c r="D49" s="22"/>
      <c r="E49" s="22"/>
      <c r="F49" s="22"/>
      <c r="G49" s="23"/>
      <c r="H49" s="23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5"/>
  <sheetViews>
    <sheetView topLeftCell="A22" workbookViewId="0">
      <selection activeCell="P25" sqref="P25"/>
    </sheetView>
  </sheetViews>
  <sheetFormatPr defaultRowHeight="15" x14ac:dyDescent="0.25"/>
  <cols>
    <col min="1" max="1" width="23.28515625" bestFit="1" customWidth="1"/>
    <col min="2" max="2" width="28.28515625" bestFit="1" customWidth="1"/>
    <col min="3" max="4" width="0" hidden="1" customWidth="1"/>
  </cols>
  <sheetData>
    <row r="1" spans="1:10" x14ac:dyDescent="0.25">
      <c r="A1" s="20" t="s">
        <v>0</v>
      </c>
      <c r="B1" s="21"/>
      <c r="C1" s="21"/>
      <c r="D1" s="21"/>
      <c r="E1" s="22"/>
      <c r="F1" s="22"/>
      <c r="G1" s="22"/>
      <c r="H1" s="22"/>
      <c r="I1" s="23"/>
      <c r="J1" s="23"/>
    </row>
    <row r="2" spans="1:10" x14ac:dyDescent="0.25">
      <c r="A2" s="20" t="str">
        <f>[1]Sheet1!$A$2</f>
        <v>BUDGET 2024-2025</v>
      </c>
      <c r="B2" s="21"/>
      <c r="C2" s="21"/>
      <c r="D2" s="21"/>
      <c r="E2" s="22"/>
      <c r="F2" s="22"/>
      <c r="G2" s="22"/>
      <c r="H2" s="22"/>
      <c r="I2" s="23"/>
      <c r="J2" s="23"/>
    </row>
    <row r="3" spans="1:10" x14ac:dyDescent="0.25">
      <c r="A3" s="20" t="s">
        <v>233</v>
      </c>
      <c r="B3" s="21"/>
      <c r="C3" s="21"/>
      <c r="D3" s="21"/>
      <c r="E3" s="22"/>
      <c r="F3" s="22"/>
      <c r="G3" s="22"/>
      <c r="H3" s="22"/>
      <c r="I3" s="23"/>
      <c r="J3" s="129"/>
    </row>
    <row r="4" spans="1:10" x14ac:dyDescent="0.25">
      <c r="A4" s="24"/>
      <c r="B4" s="24"/>
      <c r="C4" s="24"/>
      <c r="D4" s="24"/>
      <c r="E4" s="25"/>
      <c r="F4" s="25"/>
      <c r="G4" s="25"/>
      <c r="H4" s="25"/>
      <c r="I4" s="26"/>
      <c r="J4" s="26"/>
    </row>
    <row r="5" spans="1:10" x14ac:dyDescent="0.25">
      <c r="A5" s="27" t="s">
        <v>32</v>
      </c>
      <c r="B5" s="27" t="s">
        <v>33</v>
      </c>
      <c r="C5" s="38" t="str">
        <f>[1]Sheet1!D2</f>
        <v>2021-22</v>
      </c>
      <c r="D5" s="38" t="str">
        <f>[1]Sheet1!E2</f>
        <v>2021-22</v>
      </c>
      <c r="E5" s="38" t="str">
        <f>[1]Sheet1!F2</f>
        <v>2022-23</v>
      </c>
      <c r="F5" s="38" t="str">
        <f>[1]Sheet1!G2</f>
        <v>2022-23</v>
      </c>
      <c r="G5" s="38" t="str">
        <f>[1]Sheet1!H2</f>
        <v>2023-24</v>
      </c>
      <c r="H5" s="38" t="str">
        <f>[1]Sheet1!I2</f>
        <v>2023-24</v>
      </c>
      <c r="I5" s="38" t="str">
        <f>[1]Sheet1!J2</f>
        <v>2023-24</v>
      </c>
      <c r="J5" s="38" t="str">
        <f>[1]Sheet1!K2</f>
        <v>2024-25</v>
      </c>
    </row>
    <row r="6" spans="1:10" x14ac:dyDescent="0.25">
      <c r="A6" s="27" t="s">
        <v>34</v>
      </c>
      <c r="B6" s="27"/>
      <c r="C6" s="38" t="str">
        <f>[1]Sheet1!D3</f>
        <v xml:space="preserve"> REVISED </v>
      </c>
      <c r="D6" s="38" t="str">
        <f>[1]Sheet1!E3</f>
        <v>ACTUAL</v>
      </c>
      <c r="E6" s="38" t="str">
        <f>[1]Sheet1!F3</f>
        <v>REVISED</v>
      </c>
      <c r="F6" s="38" t="str">
        <f>[1]Sheet1!G3</f>
        <v>ACTUAL</v>
      </c>
      <c r="G6" s="38" t="str">
        <f>[1]Sheet1!H3</f>
        <v>ADOPTED</v>
      </c>
      <c r="H6" s="38" t="str">
        <f>[1]Sheet1!I3</f>
        <v>ACTUAL</v>
      </c>
      <c r="I6" s="38" t="str">
        <f>[1]Sheet1!J3</f>
        <v xml:space="preserve"> REVISED </v>
      </c>
      <c r="J6" s="38" t="str">
        <f>[1]Sheet1!K3</f>
        <v>PROPOSED</v>
      </c>
    </row>
    <row r="7" spans="1:10" ht="15.75" thickBot="1" x14ac:dyDescent="0.3">
      <c r="A7" s="29" t="s">
        <v>10</v>
      </c>
      <c r="B7" s="29"/>
      <c r="C7" s="30" t="str">
        <f>[1]Sheet1!D4</f>
        <v xml:space="preserve"> BUDGET</v>
      </c>
      <c r="D7" s="30"/>
      <c r="E7" s="30" t="str">
        <f>[1]Sheet1!F4</f>
        <v xml:space="preserve"> BUDGET</v>
      </c>
      <c r="F7" s="30"/>
      <c r="G7" s="30" t="str">
        <f>[1]Sheet1!H4</f>
        <v xml:space="preserve"> BUDGET</v>
      </c>
      <c r="H7" s="30" t="str">
        <f>[1]Sheet1!I4</f>
        <v>SIX MONTHS</v>
      </c>
      <c r="I7" s="30" t="str">
        <f>[1]Sheet1!J4</f>
        <v xml:space="preserve"> BUDGET</v>
      </c>
      <c r="J7" s="30" t="str">
        <f>[1]Sheet1!K4</f>
        <v xml:space="preserve"> BUDGET</v>
      </c>
    </row>
    <row r="8" spans="1:10" ht="15.75" thickTop="1" x14ac:dyDescent="0.25">
      <c r="A8" s="24" t="str">
        <f>'[7]68-23-37'!A10</f>
        <v xml:space="preserve"> 68-5101-23-37                          </v>
      </c>
      <c r="B8" s="24" t="str">
        <f>'[7]68-23-37'!B10</f>
        <v xml:space="preserve"> SALARIES             </v>
      </c>
      <c r="C8" s="31">
        <f>'[7]68-23-37'!C10</f>
        <v>203935</v>
      </c>
      <c r="D8" s="31">
        <f>'[7]68-23-37'!D10</f>
        <v>204134.82</v>
      </c>
      <c r="E8" s="31">
        <f>'[7]68-23-37'!E10</f>
        <v>233859</v>
      </c>
      <c r="F8" s="31">
        <f>'[7]68-23-37'!F10</f>
        <v>233195.81</v>
      </c>
      <c r="G8" s="31">
        <f>'[7]68-23-37'!G10</f>
        <v>248551</v>
      </c>
      <c r="H8" s="31">
        <f>'[7]68-23-37'!H10</f>
        <v>120295.83</v>
      </c>
      <c r="I8" s="31">
        <f>'[7]68-23-37'!I10</f>
        <v>253773</v>
      </c>
      <c r="J8" s="31">
        <f>'[7]68-23-37'!J10</f>
        <v>264901</v>
      </c>
    </row>
    <row r="9" spans="1:10" x14ac:dyDescent="0.25">
      <c r="A9" s="24" t="str">
        <f>'[7]68-23-37'!A11</f>
        <v xml:space="preserve"> 68-5106-23-37                          </v>
      </c>
      <c r="B9" s="24" t="str">
        <f>'[7]68-23-37'!B11</f>
        <v xml:space="preserve"> OVERTIME             </v>
      </c>
      <c r="C9" s="31">
        <f>'[7]68-23-37'!C11</f>
        <v>12000</v>
      </c>
      <c r="D9" s="31">
        <f>'[7]68-23-37'!D11</f>
        <v>22912.04</v>
      </c>
      <c r="E9" s="31">
        <f>'[7]68-23-37'!E11</f>
        <v>20067</v>
      </c>
      <c r="F9" s="31">
        <f>'[7]68-23-37'!F11</f>
        <v>20811.61</v>
      </c>
      <c r="G9" s="31">
        <f>'[7]68-23-37'!G11</f>
        <v>20000</v>
      </c>
      <c r="H9" s="31">
        <f>'[7]68-23-37'!H11</f>
        <v>7803.69</v>
      </c>
      <c r="I9" s="31">
        <f>'[7]68-23-37'!I11</f>
        <v>13478</v>
      </c>
      <c r="J9" s="31">
        <f>'[7]68-23-37'!J11</f>
        <v>12000</v>
      </c>
    </row>
    <row r="10" spans="1:10" x14ac:dyDescent="0.25">
      <c r="A10" s="24" t="str">
        <f>'[7]68-23-37'!A12</f>
        <v xml:space="preserve"> 68-5107-23-37                          </v>
      </c>
      <c r="B10" s="24" t="str">
        <f>'[7]68-23-37'!B12</f>
        <v xml:space="preserve"> HOLIDAY PAY          </v>
      </c>
      <c r="C10" s="31">
        <f>'[7]68-23-37'!C12</f>
        <v>5312</v>
      </c>
      <c r="D10" s="31">
        <f>'[7]68-23-37'!D12</f>
        <v>5666.18</v>
      </c>
      <c r="E10" s="31">
        <f>'[7]68-23-37'!E12</f>
        <v>5000</v>
      </c>
      <c r="F10" s="31">
        <f>'[7]68-23-37'!F12</f>
        <v>6242.05</v>
      </c>
      <c r="G10" s="31">
        <f>'[7]68-23-37'!G12</f>
        <v>3500</v>
      </c>
      <c r="H10" s="31">
        <f>'[7]68-23-37'!H12</f>
        <v>4391.6000000000004</v>
      </c>
      <c r="I10" s="31">
        <f>'[7]68-23-37'!I12</f>
        <v>6511</v>
      </c>
      <c r="J10" s="31">
        <f>'[7]68-23-37'!J12</f>
        <v>3500</v>
      </c>
    </row>
    <row r="11" spans="1:10" x14ac:dyDescent="0.25">
      <c r="A11" s="24" t="str">
        <f>'[7]68-23-37'!A13</f>
        <v xml:space="preserve"> 68-5110-23-37                          </v>
      </c>
      <c r="B11" s="24" t="str">
        <f>'[7]68-23-37'!B13</f>
        <v xml:space="preserve"> LONGEVITY            </v>
      </c>
      <c r="C11" s="31">
        <f>'[7]68-23-37'!C13</f>
        <v>1920</v>
      </c>
      <c r="D11" s="31">
        <f>'[7]68-23-37'!D13</f>
        <v>1920</v>
      </c>
      <c r="E11" s="31">
        <f>'[7]68-23-37'!E13</f>
        <v>1860</v>
      </c>
      <c r="F11" s="31">
        <f>'[7]68-23-37'!F13</f>
        <v>1860</v>
      </c>
      <c r="G11" s="31">
        <f>'[7]68-23-37'!G13</f>
        <v>2100</v>
      </c>
      <c r="H11" s="31">
        <f>'[7]68-23-37'!H13</f>
        <v>2100</v>
      </c>
      <c r="I11" s="31">
        <f>'[7]68-23-37'!I13</f>
        <v>2100</v>
      </c>
      <c r="J11" s="31">
        <f>'[7]68-23-37'!J13</f>
        <v>2280</v>
      </c>
    </row>
    <row r="12" spans="1:10" x14ac:dyDescent="0.25">
      <c r="A12" s="24" t="str">
        <f>'[7]68-23-37'!A14</f>
        <v xml:space="preserve"> 68-5111-23-37                          </v>
      </c>
      <c r="B12" s="24" t="str">
        <f>'[7]68-23-37'!B14</f>
        <v xml:space="preserve"> RETIREMENT           </v>
      </c>
      <c r="C12" s="31">
        <f>'[7]68-23-37'!C14</f>
        <v>27583</v>
      </c>
      <c r="D12" s="31">
        <f>'[7]68-23-37'!D14</f>
        <v>29006</v>
      </c>
      <c r="E12" s="31">
        <f>'[7]68-23-37'!E14</f>
        <v>32822</v>
      </c>
      <c r="F12" s="31">
        <f>'[7]68-23-37'!F14</f>
        <v>32988.58</v>
      </c>
      <c r="G12" s="31">
        <f>'[7]68-23-37'!G14</f>
        <v>36012</v>
      </c>
      <c r="H12" s="31">
        <f>'[7]68-23-37'!H14</f>
        <v>17497.87</v>
      </c>
      <c r="I12" s="31">
        <f>'[7]68-23-37'!I14</f>
        <v>36282</v>
      </c>
      <c r="J12" s="31">
        <f>'[7]68-23-37'!J14</f>
        <v>37923</v>
      </c>
    </row>
    <row r="13" spans="1:10" x14ac:dyDescent="0.25">
      <c r="A13" s="24" t="str">
        <f>'[7]68-23-37'!A15</f>
        <v xml:space="preserve"> 68-5112-23-37                          </v>
      </c>
      <c r="B13" s="24" t="str">
        <f>'[7]68-23-37'!B15</f>
        <v xml:space="preserve"> FICA                 </v>
      </c>
      <c r="C13" s="31">
        <f>'[7]68-23-37'!C15</f>
        <v>16608</v>
      </c>
      <c r="D13" s="31">
        <f>'[7]68-23-37'!D15</f>
        <v>17120.66</v>
      </c>
      <c r="E13" s="31">
        <f>'[7]68-23-37'!E15</f>
        <v>19676</v>
      </c>
      <c r="F13" s="31">
        <f>'[7]68-23-37'!F15</f>
        <v>19561.02</v>
      </c>
      <c r="G13" s="31">
        <f>'[7]68-23-37'!G15</f>
        <v>21030</v>
      </c>
      <c r="H13" s="31">
        <f>'[7]68-23-37'!H15</f>
        <v>10041.83</v>
      </c>
      <c r="I13" s="31">
        <f>'[7]68-23-37'!I15</f>
        <v>20796</v>
      </c>
      <c r="J13" s="31">
        <f>'[7]68-23-37'!J15</f>
        <v>21683</v>
      </c>
    </row>
    <row r="14" spans="1:10" x14ac:dyDescent="0.25">
      <c r="A14" s="24" t="str">
        <f>'[7]68-23-37'!A16</f>
        <v xml:space="preserve"> 68-5114-23-37                          </v>
      </c>
      <c r="B14" s="24" t="str">
        <f>'[7]68-23-37'!B16</f>
        <v xml:space="preserve"> UNEMPLOYMENT BENEFIT </v>
      </c>
      <c r="C14" s="31">
        <f>'[7]68-23-37'!C16</f>
        <v>0</v>
      </c>
      <c r="D14" s="31">
        <f>'[7]68-23-37'!D16</f>
        <v>-2060</v>
      </c>
      <c r="E14" s="31">
        <f>'[7]68-23-37'!E16</f>
        <v>0</v>
      </c>
      <c r="F14" s="31">
        <f>'[7]68-23-37'!F16</f>
        <v>0</v>
      </c>
      <c r="G14" s="31">
        <f>'[7]68-23-37'!G16</f>
        <v>0</v>
      </c>
      <c r="H14" s="31">
        <f>'[7]68-23-37'!H16</f>
        <v>0</v>
      </c>
      <c r="I14" s="31">
        <f>'[7]68-23-37'!I16</f>
        <v>0</v>
      </c>
      <c r="J14" s="31">
        <f>'[7]68-23-37'!J16</f>
        <v>0</v>
      </c>
    </row>
    <row r="15" spans="1:10" x14ac:dyDescent="0.25">
      <c r="A15" s="24" t="str">
        <f>'[7]68-23-37'!A17</f>
        <v xml:space="preserve"> 68-5116-23-37                          </v>
      </c>
      <c r="B15" s="24" t="str">
        <f>'[7]68-23-37'!B17</f>
        <v xml:space="preserve"> HEALTH/LIFE INSURANC </v>
      </c>
      <c r="C15" s="31">
        <f>'[7]68-23-37'!C17</f>
        <v>37874</v>
      </c>
      <c r="D15" s="31">
        <f>'[7]68-23-37'!D17</f>
        <v>37004.79</v>
      </c>
      <c r="E15" s="31">
        <f>'[7]68-23-37'!E17</f>
        <v>39845</v>
      </c>
      <c r="F15" s="31">
        <f>'[7]68-23-37'!F17</f>
        <v>39803.68</v>
      </c>
      <c r="G15" s="31">
        <f>'[7]68-23-37'!G17</f>
        <v>39015</v>
      </c>
      <c r="H15" s="31">
        <f>'[7]68-23-37'!H17</f>
        <v>19318</v>
      </c>
      <c r="I15" s="31">
        <f>'[7]68-23-37'!I17</f>
        <v>39861</v>
      </c>
      <c r="J15" s="31">
        <f>'[7]68-23-37'!J17</f>
        <v>44474</v>
      </c>
    </row>
    <row r="16" spans="1:10" x14ac:dyDescent="0.25">
      <c r="A16" s="24" t="str">
        <f>'[7]68-23-37'!A18</f>
        <v xml:space="preserve"> 68-5118-23-37                          </v>
      </c>
      <c r="B16" s="24" t="str">
        <f>'[7]68-23-37'!B18</f>
        <v xml:space="preserve"> WORKER COMPENSATION  </v>
      </c>
      <c r="C16" s="31">
        <f>'[7]68-23-37'!C18</f>
        <v>6890</v>
      </c>
      <c r="D16" s="31">
        <f>'[7]68-23-37'!D18</f>
        <v>7149.74</v>
      </c>
      <c r="E16" s="31">
        <f>'[7]68-23-37'!E18</f>
        <v>11062</v>
      </c>
      <c r="F16" s="31">
        <f>'[7]68-23-37'!F18</f>
        <v>10978.01</v>
      </c>
      <c r="G16" s="31">
        <f>'[7]68-23-37'!G18</f>
        <v>10886</v>
      </c>
      <c r="H16" s="31">
        <f>'[7]68-23-37'!H18</f>
        <v>5255.56</v>
      </c>
      <c r="I16" s="31">
        <f>'[7]68-23-37'!I18</f>
        <v>10851</v>
      </c>
      <c r="J16" s="31">
        <f>'[7]68-23-37'!J18</f>
        <v>8475</v>
      </c>
    </row>
    <row r="17" spans="1:10" x14ac:dyDescent="0.25">
      <c r="A17" s="24" t="str">
        <f>'[7]68-23-37'!A19</f>
        <v xml:space="preserve"> 68-5119-23-37                          </v>
      </c>
      <c r="B17" s="24" t="str">
        <f>'[7]68-23-37'!B19</f>
        <v xml:space="preserve"> OTHER PAYROLL EXPENS </v>
      </c>
      <c r="C17" s="31">
        <f>'[7]68-23-37'!C19</f>
        <v>0</v>
      </c>
      <c r="D17" s="31">
        <f>'[7]68-23-37'!D19</f>
        <v>43.28</v>
      </c>
      <c r="E17" s="31">
        <f>'[7]68-23-37'!E19</f>
        <v>779</v>
      </c>
      <c r="F17" s="31">
        <f>'[7]68-23-37'!F19</f>
        <v>776.93</v>
      </c>
      <c r="G17" s="31">
        <f>'[7]68-23-37'!G19</f>
        <v>750</v>
      </c>
      <c r="H17" s="31">
        <f>'[7]68-23-37'!H19</f>
        <v>362.64</v>
      </c>
      <c r="I17" s="31">
        <f>'[7]68-23-37'!I19</f>
        <v>752</v>
      </c>
      <c r="J17" s="31">
        <f>'[7]68-23-37'!J19</f>
        <v>750</v>
      </c>
    </row>
    <row r="18" spans="1:10" x14ac:dyDescent="0.25">
      <c r="A18" s="24" t="str">
        <f>'[7]68-23-37'!A20</f>
        <v xml:space="preserve"> 68-5121-23-37                          </v>
      </c>
      <c r="B18" s="24" t="str">
        <f>'[7]68-23-37'!B20</f>
        <v xml:space="preserve"> ACCRUED VACATION BEN </v>
      </c>
      <c r="C18" s="31">
        <f>'[7]68-23-37'!C20</f>
        <v>0</v>
      </c>
      <c r="D18" s="31">
        <f>'[7]68-23-37'!D20</f>
        <v>-1851.42</v>
      </c>
      <c r="E18" s="31">
        <f>'[7]68-23-37'!E20</f>
        <v>0</v>
      </c>
      <c r="F18" s="31">
        <f>'[7]68-23-37'!F20</f>
        <v>3101.51</v>
      </c>
      <c r="G18" s="31">
        <f>'[7]68-23-37'!G20</f>
        <v>0</v>
      </c>
      <c r="H18" s="31">
        <f>'[7]68-23-37'!H20</f>
        <v>0</v>
      </c>
      <c r="I18" s="31">
        <f>'[7]68-23-37'!I20</f>
        <v>0</v>
      </c>
      <c r="J18" s="31">
        <f>'[7]68-23-37'!J20</f>
        <v>0</v>
      </c>
    </row>
    <row r="19" spans="1:10" x14ac:dyDescent="0.25">
      <c r="A19" s="24" t="str">
        <f>'[7]68-23-37'!A21</f>
        <v xml:space="preserve"> 68-5123-23-37                          </v>
      </c>
      <c r="B19" s="24" t="str">
        <f>'[7]68-23-37'!B21</f>
        <v xml:space="preserve"> ACCRUED COMP-TIME BE </v>
      </c>
      <c r="C19" s="31">
        <f>'[7]68-23-37'!C21</f>
        <v>0</v>
      </c>
      <c r="D19" s="31">
        <f>'[7]68-23-37'!D21</f>
        <v>186.75</v>
      </c>
      <c r="E19" s="31">
        <f>'[7]68-23-37'!E21</f>
        <v>0</v>
      </c>
      <c r="F19" s="31">
        <f>'[7]68-23-37'!F21</f>
        <v>1089.3</v>
      </c>
      <c r="G19" s="31">
        <f>'[7]68-23-37'!G21</f>
        <v>0</v>
      </c>
      <c r="H19" s="31">
        <f>'[7]68-23-37'!H21</f>
        <v>0</v>
      </c>
      <c r="I19" s="31">
        <f>'[7]68-23-37'!I21</f>
        <v>0</v>
      </c>
      <c r="J19" s="31">
        <f>'[7]68-23-37'!J21</f>
        <v>0</v>
      </c>
    </row>
    <row r="20" spans="1:10" x14ac:dyDescent="0.25">
      <c r="A20" s="32"/>
      <c r="B20" s="32" t="s">
        <v>108</v>
      </c>
      <c r="C20" s="40">
        <f>SUM(C8:C18)</f>
        <v>312122</v>
      </c>
      <c r="D20" s="40">
        <f>SUM(D8:D18)</f>
        <v>321046.09000000003</v>
      </c>
      <c r="E20" s="40">
        <f>SUM(E8:E19)</f>
        <v>364970</v>
      </c>
      <c r="F20" s="40">
        <f t="shared" ref="F20:J20" si="0">SUM(F8:F19)</f>
        <v>370408.5</v>
      </c>
      <c r="G20" s="40">
        <f t="shared" si="0"/>
        <v>381844</v>
      </c>
      <c r="H20" s="40">
        <f t="shared" si="0"/>
        <v>187067.02</v>
      </c>
      <c r="I20" s="40">
        <f t="shared" si="0"/>
        <v>384404</v>
      </c>
      <c r="J20" s="40">
        <f t="shared" si="0"/>
        <v>395986</v>
      </c>
    </row>
    <row r="21" spans="1:10" x14ac:dyDescent="0.25">
      <c r="A21" s="24" t="str">
        <f>'[7]68-23-37'!A23</f>
        <v xml:space="preserve"> 68-5201-23-37                          </v>
      </c>
      <c r="B21" s="24" t="str">
        <f>'[7]68-23-37'!B23</f>
        <v xml:space="preserve"> OFFICE SUPPLIES      </v>
      </c>
      <c r="C21" s="31">
        <f>'[7]68-23-37'!C23</f>
        <v>500</v>
      </c>
      <c r="D21" s="31">
        <f>'[7]68-23-37'!D23</f>
        <v>387.53</v>
      </c>
      <c r="E21" s="31">
        <f>'[7]68-23-37'!E23</f>
        <v>500</v>
      </c>
      <c r="F21" s="31">
        <f>'[7]68-23-37'!F23</f>
        <v>584.39</v>
      </c>
      <c r="G21" s="31">
        <f>'[7]68-23-37'!G23</f>
        <v>500</v>
      </c>
      <c r="H21" s="31">
        <f>'[7]68-23-37'!H23</f>
        <v>486.77</v>
      </c>
      <c r="I21" s="31">
        <f>'[7]68-23-37'!I23</f>
        <v>500</v>
      </c>
      <c r="J21" s="31">
        <f>'[7]68-23-37'!J23</f>
        <v>500</v>
      </c>
    </row>
    <row r="22" spans="1:10" x14ac:dyDescent="0.25">
      <c r="A22" s="24" t="str">
        <f>'[7]68-23-37'!A24</f>
        <v xml:space="preserve"> 68-5206-23-37                          </v>
      </c>
      <c r="B22" s="24" t="str">
        <f>'[7]68-23-37'!B24</f>
        <v xml:space="preserve"> FUELS OILS LUBRICANT </v>
      </c>
      <c r="C22" s="31">
        <f>'[7]68-23-37'!C24</f>
        <v>110000</v>
      </c>
      <c r="D22" s="31">
        <f>'[7]68-23-37'!D24</f>
        <v>118610</v>
      </c>
      <c r="E22" s="31">
        <f>'[7]68-23-37'!E24</f>
        <v>130000</v>
      </c>
      <c r="F22" s="31">
        <f>'[7]68-23-37'!F24</f>
        <v>108544.18</v>
      </c>
      <c r="G22" s="31">
        <f>'[7]68-23-37'!G24</f>
        <v>145000</v>
      </c>
      <c r="H22" s="31">
        <f>'[7]68-23-37'!H24</f>
        <v>59992.380000000005</v>
      </c>
      <c r="I22" s="31">
        <f>'[7]68-23-37'!I24</f>
        <v>145000</v>
      </c>
      <c r="J22" s="31">
        <f>'[7]68-23-37'!J24</f>
        <v>145000</v>
      </c>
    </row>
    <row r="23" spans="1:10" x14ac:dyDescent="0.25">
      <c r="A23" s="24" t="str">
        <f>'[7]68-23-37'!A25</f>
        <v xml:space="preserve"> 68-5299-23-37                          </v>
      </c>
      <c r="B23" s="24" t="str">
        <f>'[7]68-23-37'!B25</f>
        <v xml:space="preserve"> MISCELLANEOUS SUPPLI </v>
      </c>
      <c r="C23" s="31">
        <f>'[7]68-23-37'!C25</f>
        <v>2000</v>
      </c>
      <c r="D23" s="31">
        <f>'[7]68-23-37'!D25</f>
        <v>1697.72</v>
      </c>
      <c r="E23" s="31">
        <f>'[7]68-23-37'!E25</f>
        <v>1500</v>
      </c>
      <c r="F23" s="31">
        <f>'[7]68-23-37'!F25</f>
        <v>1929.87</v>
      </c>
      <c r="G23" s="31">
        <f>'[7]68-23-37'!G25</f>
        <v>1500</v>
      </c>
      <c r="H23" s="31">
        <f>'[7]68-23-37'!H25</f>
        <v>1322.87</v>
      </c>
      <c r="I23" s="31">
        <f>'[7]68-23-37'!I25</f>
        <v>1500</v>
      </c>
      <c r="J23" s="31">
        <f>'[7]68-23-37'!J25</f>
        <v>1500</v>
      </c>
    </row>
    <row r="24" spans="1:10" x14ac:dyDescent="0.25">
      <c r="A24" s="32"/>
      <c r="B24" s="32" t="s">
        <v>109</v>
      </c>
      <c r="C24" s="40">
        <f>SUM(C21:C22)</f>
        <v>110500</v>
      </c>
      <c r="D24" s="40">
        <f>SUM(D21:D22)</f>
        <v>118997.53</v>
      </c>
      <c r="E24" s="40">
        <f>SUM(E21:E23)</f>
        <v>132000</v>
      </c>
      <c r="F24" s="40">
        <f t="shared" ref="F24:J24" si="1">SUM(F21:F23)</f>
        <v>111058.43999999999</v>
      </c>
      <c r="G24" s="40">
        <f t="shared" si="1"/>
        <v>147000</v>
      </c>
      <c r="H24" s="40">
        <f t="shared" si="1"/>
        <v>61802.020000000004</v>
      </c>
      <c r="I24" s="40">
        <f t="shared" si="1"/>
        <v>147000</v>
      </c>
      <c r="J24" s="40">
        <f t="shared" si="1"/>
        <v>147000</v>
      </c>
    </row>
    <row r="25" spans="1:10" x14ac:dyDescent="0.25">
      <c r="A25" s="24" t="str">
        <f>'[7]68-23-37'!A27</f>
        <v xml:space="preserve"> 68-5304-23-37                          </v>
      </c>
      <c r="B25" s="24" t="str">
        <f>'[7]68-23-37'!B27</f>
        <v xml:space="preserve"> MACHINERY &amp; EQUIPMEN </v>
      </c>
      <c r="C25" s="31">
        <f>'[7]68-23-37'!C27</f>
        <v>95000</v>
      </c>
      <c r="D25" s="31">
        <f>'[7]68-23-37'!D27</f>
        <v>175674.14</v>
      </c>
      <c r="E25" s="31">
        <f>'[7]68-23-37'!E27</f>
        <v>150000</v>
      </c>
      <c r="F25" s="31">
        <f>'[7]68-23-37'!F27</f>
        <v>170873.83</v>
      </c>
      <c r="G25" s="31">
        <f>'[7]68-23-37'!G27</f>
        <v>150000</v>
      </c>
      <c r="H25" s="31">
        <f>'[7]68-23-37'!H27</f>
        <v>50798.85</v>
      </c>
      <c r="I25" s="31">
        <f>'[7]68-23-37'!I27</f>
        <v>150000</v>
      </c>
      <c r="J25" s="31">
        <f>'[7]68-23-37'!J27</f>
        <v>150000</v>
      </c>
    </row>
    <row r="26" spans="1:10" x14ac:dyDescent="0.25">
      <c r="A26" s="24" t="str">
        <f>'[7]68-23-37'!A28</f>
        <v xml:space="preserve"> 68-5305-23-37                          </v>
      </c>
      <c r="B26" s="24" t="str">
        <f>'[7]68-23-37'!B28</f>
        <v xml:space="preserve"> VEHICLE MAINTENANCE  </v>
      </c>
      <c r="C26" s="31">
        <f>'[7]68-23-37'!C28</f>
        <v>500</v>
      </c>
      <c r="D26" s="31">
        <f>'[7]68-23-37'!D28</f>
        <v>320.8</v>
      </c>
      <c r="E26" s="31">
        <f>'[7]68-23-37'!E28</f>
        <v>800</v>
      </c>
      <c r="F26" s="31">
        <f>'[7]68-23-37'!F28</f>
        <v>770.99</v>
      </c>
      <c r="G26" s="31">
        <f>'[7]68-23-37'!G28</f>
        <v>500</v>
      </c>
      <c r="H26" s="31">
        <f>'[7]68-23-37'!H28</f>
        <v>0</v>
      </c>
      <c r="I26" s="31">
        <f>'[7]68-23-37'!I28</f>
        <v>500</v>
      </c>
      <c r="J26" s="31">
        <f>'[7]68-23-37'!J28</f>
        <v>500</v>
      </c>
    </row>
    <row r="27" spans="1:10" x14ac:dyDescent="0.25">
      <c r="A27" s="24" t="str">
        <f>'[7]68-23-37'!A29</f>
        <v xml:space="preserve"> 68-5319-23-37                          </v>
      </c>
      <c r="B27" s="24" t="str">
        <f>'[7]68-23-37'!B29</f>
        <v xml:space="preserve"> SOFTWARE MAINTENANCE </v>
      </c>
      <c r="C27" s="31">
        <f>'[7]68-23-37'!C29</f>
        <v>13000</v>
      </c>
      <c r="D27" s="31">
        <f>'[7]68-23-37'!D29</f>
        <v>7130.88</v>
      </c>
      <c r="E27" s="31">
        <f>'[7]68-23-37'!E29</f>
        <v>13000</v>
      </c>
      <c r="F27" s="31">
        <f>'[7]68-23-37'!F29</f>
        <v>4798.29</v>
      </c>
      <c r="G27" s="31">
        <f>'[7]68-23-37'!G29</f>
        <v>13000</v>
      </c>
      <c r="H27" s="31">
        <f>'[7]68-23-37'!H29</f>
        <v>0</v>
      </c>
      <c r="I27" s="31">
        <f>'[7]68-23-37'!I29</f>
        <v>3900</v>
      </c>
      <c r="J27" s="31">
        <f>'[7]68-23-37'!J29</f>
        <v>13000</v>
      </c>
    </row>
    <row r="28" spans="1:10" x14ac:dyDescent="0.25">
      <c r="A28" s="24" t="str">
        <f>'[7]68-23-37'!A30</f>
        <v xml:space="preserve"> 68-5399-23-37                          </v>
      </c>
      <c r="B28" s="24" t="str">
        <f>'[7]68-23-37'!B30</f>
        <v xml:space="preserve"> MISCELLANEOUS MAINTE </v>
      </c>
      <c r="C28" s="31">
        <f>'[7]68-23-37'!C30</f>
        <v>1000</v>
      </c>
      <c r="D28" s="31">
        <f>'[7]68-23-37'!D30</f>
        <v>324.26</v>
      </c>
      <c r="E28" s="31">
        <f>'[7]68-23-37'!E30</f>
        <v>1000</v>
      </c>
      <c r="F28" s="31">
        <f>'[7]68-23-37'!F30</f>
        <v>973.15</v>
      </c>
      <c r="G28" s="31">
        <f>'[7]68-23-37'!G30</f>
        <v>1000</v>
      </c>
      <c r="H28" s="31">
        <f>'[7]68-23-37'!H30</f>
        <v>0</v>
      </c>
      <c r="I28" s="31">
        <f>'[7]68-23-37'!I30</f>
        <v>2000</v>
      </c>
      <c r="J28" s="31">
        <f>'[7]68-23-37'!J30</f>
        <v>1000</v>
      </c>
    </row>
    <row r="29" spans="1:10" x14ac:dyDescent="0.25">
      <c r="A29" s="24">
        <f>'[7]68-23-37'!A31</f>
        <v>0</v>
      </c>
      <c r="B29" s="24">
        <f>'[7]68-23-37'!B31</f>
        <v>0</v>
      </c>
      <c r="C29" s="24"/>
      <c r="D29" s="24"/>
      <c r="E29" s="31">
        <f>'[7]68-23-37'!E31</f>
        <v>0</v>
      </c>
      <c r="F29" s="31">
        <f>'[7]68-23-37'!F31</f>
        <v>0</v>
      </c>
      <c r="G29" s="31">
        <f>'[7]68-23-37'!G31</f>
        <v>0</v>
      </c>
      <c r="H29" s="31">
        <f>'[7]68-23-37'!H31</f>
        <v>0</v>
      </c>
      <c r="I29" s="31">
        <f>'[7]68-23-37'!I31</f>
        <v>0</v>
      </c>
      <c r="J29" s="31">
        <f>'[7]68-23-37'!J31</f>
        <v>0</v>
      </c>
    </row>
    <row r="30" spans="1:10" x14ac:dyDescent="0.25">
      <c r="A30" s="32"/>
      <c r="B30" s="32" t="s">
        <v>111</v>
      </c>
      <c r="C30" s="40">
        <f>SUM(C26:C28)</f>
        <v>14500</v>
      </c>
      <c r="D30" s="40">
        <f>SUM(D26:D28)</f>
        <v>7775.9400000000005</v>
      </c>
      <c r="E30" s="40">
        <f>SUM(E25:E29)</f>
        <v>164800</v>
      </c>
      <c r="F30" s="40">
        <f t="shared" ref="F30:J30" si="2">SUM(F25:F29)</f>
        <v>177416.25999999998</v>
      </c>
      <c r="G30" s="40">
        <f t="shared" si="2"/>
        <v>164500</v>
      </c>
      <c r="H30" s="40">
        <f t="shared" si="2"/>
        <v>50798.85</v>
      </c>
      <c r="I30" s="40">
        <f t="shared" si="2"/>
        <v>156400</v>
      </c>
      <c r="J30" s="40">
        <f t="shared" si="2"/>
        <v>164500</v>
      </c>
    </row>
    <row r="31" spans="1:10" x14ac:dyDescent="0.25">
      <c r="A31" s="24" t="str">
        <f>'[7]68-23-37'!A33</f>
        <v xml:space="preserve"> 68-5401-23-37                          </v>
      </c>
      <c r="B31" s="24" t="str">
        <f>'[7]68-23-37'!B33</f>
        <v xml:space="preserve"> COMMUNICATIONS       </v>
      </c>
      <c r="C31" s="31">
        <f>'[7]68-23-37'!C33</f>
        <v>3100</v>
      </c>
      <c r="D31" s="31">
        <f>'[7]68-23-37'!D33</f>
        <v>37.6</v>
      </c>
      <c r="E31" s="31">
        <f>'[7]68-23-37'!E33</f>
        <v>1000</v>
      </c>
      <c r="F31" s="31">
        <f>'[7]68-23-37'!F33</f>
        <v>1225.5899999999999</v>
      </c>
      <c r="G31" s="31">
        <f>'[7]68-23-37'!G33</f>
        <v>1000</v>
      </c>
      <c r="H31" s="31">
        <f>'[7]68-23-37'!H33</f>
        <v>232.39</v>
      </c>
      <c r="I31" s="31">
        <f>'[7]68-23-37'!I33</f>
        <v>1000</v>
      </c>
      <c r="J31" s="31">
        <f>'[7]68-23-37'!J33</f>
        <v>1000</v>
      </c>
    </row>
    <row r="32" spans="1:10" x14ac:dyDescent="0.25">
      <c r="A32" s="24" t="str">
        <f>'[7]68-23-37'!A34</f>
        <v xml:space="preserve"> 68-5403-23-37                          </v>
      </c>
      <c r="B32" s="24" t="str">
        <f>'[7]68-23-37'!B34</f>
        <v xml:space="preserve"> GENERAL INSURANCE    </v>
      </c>
      <c r="C32" s="31">
        <f>'[7]68-23-37'!C34</f>
        <v>14300</v>
      </c>
      <c r="D32" s="31">
        <f>'[7]68-23-37'!D34</f>
        <v>14098.6</v>
      </c>
      <c r="E32" s="31">
        <f>'[7]68-23-37'!E34</f>
        <v>15017</v>
      </c>
      <c r="F32" s="31">
        <f>'[7]68-23-37'!F34</f>
        <v>8815.85</v>
      </c>
      <c r="G32" s="31">
        <f>'[7]68-23-37'!G34</f>
        <v>15017</v>
      </c>
      <c r="H32" s="31">
        <f>'[7]68-23-37'!H34</f>
        <v>2455</v>
      </c>
      <c r="I32" s="31">
        <f>'[7]68-23-37'!I34</f>
        <v>6200</v>
      </c>
      <c r="J32" s="31">
        <f>'[7]68-23-37'!J34</f>
        <v>8000</v>
      </c>
    </row>
    <row r="33" spans="1:10" x14ac:dyDescent="0.25">
      <c r="A33" s="24" t="str">
        <f>'[7]68-23-37'!A35</f>
        <v xml:space="preserve"> 68-5404-23-37                          </v>
      </c>
      <c r="B33" s="24" t="str">
        <f>'[7]68-23-37'!B35</f>
        <v xml:space="preserve"> PROFESSIONAL FEES    </v>
      </c>
      <c r="C33" s="31">
        <f>'[7]68-23-37'!C35</f>
        <v>2500</v>
      </c>
      <c r="D33" s="31">
        <f>'[7]68-23-37'!D35</f>
        <v>1099.0899999999999</v>
      </c>
      <c r="E33" s="31">
        <f>'[7]68-23-37'!E35</f>
        <v>2500</v>
      </c>
      <c r="F33" s="31">
        <f>'[7]68-23-37'!F35</f>
        <v>2602.75</v>
      </c>
      <c r="G33" s="31">
        <f>'[7]68-23-37'!G35</f>
        <v>2500</v>
      </c>
      <c r="H33" s="31">
        <f>'[7]68-23-37'!H35</f>
        <v>444.01</v>
      </c>
      <c r="I33" s="31">
        <f>'[7]68-23-37'!I35</f>
        <v>2500</v>
      </c>
      <c r="J33" s="31">
        <f>'[7]68-23-37'!J35</f>
        <v>2500</v>
      </c>
    </row>
    <row r="34" spans="1:10" x14ac:dyDescent="0.25">
      <c r="A34" s="24" t="str">
        <f>'[7]68-23-37'!A36</f>
        <v xml:space="preserve"> 68-5406-23-37                          </v>
      </c>
      <c r="B34" s="24" t="str">
        <f>'[7]68-23-37'!B36</f>
        <v xml:space="preserve"> TRAINING             </v>
      </c>
      <c r="C34" s="31">
        <f>'[7]68-23-37'!C36</f>
        <v>3000</v>
      </c>
      <c r="D34" s="31">
        <f>'[7]68-23-37'!D36</f>
        <v>3081.87</v>
      </c>
      <c r="E34" s="31">
        <f>'[7]68-23-37'!E36</f>
        <v>2500</v>
      </c>
      <c r="F34" s="31">
        <f>'[7]68-23-37'!F36</f>
        <v>2261</v>
      </c>
      <c r="G34" s="31">
        <f>'[7]68-23-37'!G36</f>
        <v>2500</v>
      </c>
      <c r="H34" s="31">
        <f>'[7]68-23-37'!H36</f>
        <v>2080</v>
      </c>
      <c r="I34" s="31">
        <f>'[7]68-23-37'!I36</f>
        <v>4000</v>
      </c>
      <c r="J34" s="31">
        <f>'[7]68-23-37'!J36</f>
        <v>3500</v>
      </c>
    </row>
    <row r="35" spans="1:10" x14ac:dyDescent="0.25">
      <c r="A35" s="24" t="str">
        <f>'[7]68-23-37'!A37</f>
        <v xml:space="preserve"> 68-5407-23-37                          </v>
      </c>
      <c r="B35" s="24" t="str">
        <f>'[7]68-23-37'!B37</f>
        <v xml:space="preserve"> JUDGMENTS AND DAMAGE </v>
      </c>
      <c r="C35" s="31">
        <f>'[7]68-23-37'!C37</f>
        <v>1000</v>
      </c>
      <c r="D35" s="31">
        <f>'[7]68-23-37'!D37</f>
        <v>3475</v>
      </c>
      <c r="E35" s="31">
        <f>'[7]68-23-37'!E37</f>
        <v>1000</v>
      </c>
      <c r="F35" s="31">
        <f>'[7]68-23-37'!F37</f>
        <v>790</v>
      </c>
      <c r="G35" s="31">
        <f>'[7]68-23-37'!G37</f>
        <v>1000</v>
      </c>
      <c r="H35" s="31">
        <f>'[7]68-23-37'!H37</f>
        <v>0</v>
      </c>
      <c r="I35" s="31">
        <f>'[7]68-23-37'!I37</f>
        <v>1000</v>
      </c>
      <c r="J35" s="31">
        <f>'[7]68-23-37'!J37</f>
        <v>1000</v>
      </c>
    </row>
    <row r="36" spans="1:10" x14ac:dyDescent="0.25">
      <c r="A36" s="24" t="str">
        <f>'[7]68-23-37'!A38</f>
        <v xml:space="preserve"> 68-5411-23-37                          </v>
      </c>
      <c r="B36" s="24" t="str">
        <f>'[7]68-23-37'!B38</f>
        <v xml:space="preserve"> MACHINERY AND EQUIPM </v>
      </c>
      <c r="C36" s="31">
        <f>'[7]68-23-37'!C38</f>
        <v>2500</v>
      </c>
      <c r="D36" s="31">
        <f>'[7]68-23-37'!D38</f>
        <v>0</v>
      </c>
      <c r="E36" s="31">
        <f>'[7]68-23-37'!E38</f>
        <v>26500</v>
      </c>
      <c r="F36" s="31">
        <f>'[7]68-23-37'!F38</f>
        <v>61660</v>
      </c>
      <c r="G36" s="31">
        <f>'[7]68-23-37'!G38</f>
        <v>26500</v>
      </c>
      <c r="H36" s="31">
        <f>'[7]68-23-37'!H38</f>
        <v>46020</v>
      </c>
      <c r="I36" s="31">
        <f>'[7]68-23-37'!I38</f>
        <v>111500</v>
      </c>
      <c r="J36" s="31">
        <f>'[7]68-23-37'!J38</f>
        <v>85000</v>
      </c>
    </row>
    <row r="37" spans="1:10" x14ac:dyDescent="0.25">
      <c r="A37" s="24" t="str">
        <f>'[7]68-23-37'!A39</f>
        <v xml:space="preserve"> 68-5455-23-37                          </v>
      </c>
      <c r="B37" s="24" t="str">
        <f>'[7]68-23-37'!B39</f>
        <v xml:space="preserve"> UNIFORM PURCHASE/REN </v>
      </c>
      <c r="C37" s="31">
        <f>'[7]68-23-37'!C39</f>
        <v>6000</v>
      </c>
      <c r="D37" s="31">
        <f>'[7]68-23-37'!D39</f>
        <v>9263.33</v>
      </c>
      <c r="E37" s="31">
        <f>'[7]68-23-37'!E39</f>
        <v>6500</v>
      </c>
      <c r="F37" s="31">
        <f>'[7]68-23-37'!F39</f>
        <v>6584.02</v>
      </c>
      <c r="G37" s="31">
        <f>'[7]68-23-37'!G39</f>
        <v>6000</v>
      </c>
      <c r="H37" s="31">
        <f>'[7]68-23-37'!H39</f>
        <v>1124.56</v>
      </c>
      <c r="I37" s="31">
        <f>'[7]68-23-37'!I39</f>
        <v>6000</v>
      </c>
      <c r="J37" s="31">
        <f>'[7]68-23-37'!J39</f>
        <v>6000</v>
      </c>
    </row>
    <row r="38" spans="1:10" x14ac:dyDescent="0.25">
      <c r="A38" s="24" t="str">
        <f>'[7]68-23-37'!A40</f>
        <v xml:space="preserve"> 68-5499-23-37                          </v>
      </c>
      <c r="B38" s="24" t="str">
        <f>'[7]68-23-37'!B40</f>
        <v xml:space="preserve"> MISCELLANEOUS SERVIC </v>
      </c>
      <c r="C38" s="31">
        <f>'[7]68-23-37'!C40</f>
        <v>1000</v>
      </c>
      <c r="D38" s="31">
        <f>'[7]68-23-37'!D40</f>
        <v>892.7</v>
      </c>
      <c r="E38" s="31">
        <f>'[7]68-23-37'!E40</f>
        <v>1000</v>
      </c>
      <c r="F38" s="31">
        <f>'[7]68-23-37'!F40</f>
        <v>1932.81</v>
      </c>
      <c r="G38" s="31">
        <f>'[7]68-23-37'!G40</f>
        <v>1000</v>
      </c>
      <c r="H38" s="31">
        <f>'[7]68-23-37'!H40</f>
        <v>103.45</v>
      </c>
      <c r="I38" s="31">
        <f>'[7]68-23-37'!I40</f>
        <v>1000</v>
      </c>
      <c r="J38" s="31">
        <f>'[7]68-23-37'!J40</f>
        <v>1000</v>
      </c>
    </row>
    <row r="39" spans="1:10" x14ac:dyDescent="0.25">
      <c r="A39" s="24">
        <f>'[7]68-23-37'!A41</f>
        <v>0</v>
      </c>
      <c r="B39" s="24">
        <f>'[7]68-23-37'!B41</f>
        <v>0</v>
      </c>
      <c r="C39" s="24"/>
      <c r="D39" s="24"/>
      <c r="E39" s="31">
        <f>'[7]68-23-37'!E41</f>
        <v>0</v>
      </c>
      <c r="F39" s="31">
        <f>'[7]68-23-37'!F41</f>
        <v>0</v>
      </c>
      <c r="G39" s="31">
        <f>'[7]68-23-37'!G41</f>
        <v>0</v>
      </c>
      <c r="H39" s="31">
        <f>'[7]68-23-37'!H41</f>
        <v>0</v>
      </c>
      <c r="I39" s="31">
        <f>'[7]68-23-37'!I41</f>
        <v>0</v>
      </c>
      <c r="J39" s="31">
        <f>'[7]68-23-37'!J41</f>
        <v>0</v>
      </c>
    </row>
    <row r="40" spans="1:10" x14ac:dyDescent="0.25">
      <c r="A40" s="32"/>
      <c r="B40" s="32" t="s">
        <v>116</v>
      </c>
      <c r="C40" s="40">
        <f>SUM(C32:C38)</f>
        <v>30300</v>
      </c>
      <c r="D40" s="40">
        <f>SUM(D32:D38)</f>
        <v>31910.59</v>
      </c>
      <c r="E40" s="40">
        <f>SUM(E31:E39)</f>
        <v>56017</v>
      </c>
      <c r="F40" s="40">
        <f t="shared" ref="F40:J40" si="3">SUM(F31:F39)</f>
        <v>85872.02</v>
      </c>
      <c r="G40" s="40">
        <f t="shared" si="3"/>
        <v>55517</v>
      </c>
      <c r="H40" s="40">
        <f t="shared" si="3"/>
        <v>52459.409999999996</v>
      </c>
      <c r="I40" s="40">
        <f t="shared" si="3"/>
        <v>133200</v>
      </c>
      <c r="J40" s="40">
        <f t="shared" si="3"/>
        <v>108000</v>
      </c>
    </row>
    <row r="41" spans="1:10" x14ac:dyDescent="0.25">
      <c r="A41" s="31" t="str">
        <f>'[7]68-23-37'!A43</f>
        <v xml:space="preserve"> 68-6515-23-37                          </v>
      </c>
      <c r="B41" s="31" t="str">
        <f>'[7]68-23-37'!B43</f>
        <v xml:space="preserve"> CARTS                </v>
      </c>
      <c r="C41" s="31">
        <f>'[7]68-23-37'!C43</f>
        <v>23587</v>
      </c>
      <c r="D41" s="31">
        <f>'[7]68-23-37'!D43</f>
        <v>24984</v>
      </c>
      <c r="E41" s="31">
        <f>'[7]68-23-37'!E43</f>
        <v>36500</v>
      </c>
      <c r="F41" s="31">
        <f>'[7]68-23-37'!F43</f>
        <v>23435</v>
      </c>
      <c r="G41" s="31">
        <f>'[7]68-23-37'!G43</f>
        <v>36000</v>
      </c>
      <c r="H41" s="31">
        <f>'[7]68-23-37'!H43</f>
        <v>11039</v>
      </c>
      <c r="I41" s="31">
        <f>'[7]68-23-37'!I43</f>
        <v>32691</v>
      </c>
      <c r="J41" s="31">
        <f>'[7]68-23-37'!J43</f>
        <v>34491</v>
      </c>
    </row>
    <row r="42" spans="1:10" x14ac:dyDescent="0.25">
      <c r="A42" s="31" t="str">
        <f>'[7]68-23-37'!A44</f>
        <v xml:space="preserve"> 68-6519-23-37                          </v>
      </c>
      <c r="B42" s="31" t="str">
        <f>'[7]68-23-37'!B44</f>
        <v xml:space="preserve"> METAL REFUSE CONTAIN </v>
      </c>
      <c r="C42" s="31">
        <f>'[7]68-23-37'!C44</f>
        <v>39594</v>
      </c>
      <c r="D42" s="31">
        <f>'[7]68-23-37'!D44</f>
        <v>33492.199999999997</v>
      </c>
      <c r="E42" s="31">
        <f>'[7]68-23-37'!E44</f>
        <v>106500</v>
      </c>
      <c r="F42" s="31">
        <f>'[7]68-23-37'!F44</f>
        <v>160111.85999999999</v>
      </c>
      <c r="G42" s="31">
        <f>'[7]68-23-37'!G44</f>
        <v>65000</v>
      </c>
      <c r="H42" s="31">
        <f>'[7]68-23-37'!H44</f>
        <v>76745.95</v>
      </c>
      <c r="I42" s="31">
        <f>'[7]68-23-37'!I44</f>
        <v>99000</v>
      </c>
      <c r="J42" s="31">
        <f>'[7]68-23-37'!J44</f>
        <v>61476</v>
      </c>
    </row>
    <row r="43" spans="1:10" ht="15.75" thickBot="1" x14ac:dyDescent="0.3">
      <c r="A43" s="32"/>
      <c r="B43" s="32" t="s">
        <v>234</v>
      </c>
      <c r="C43" s="40">
        <f t="shared" ref="C43:J43" si="4">SUM(C41:C42)</f>
        <v>63181</v>
      </c>
      <c r="D43" s="40">
        <f t="shared" si="4"/>
        <v>58476.2</v>
      </c>
      <c r="E43" s="40">
        <f t="shared" si="4"/>
        <v>143000</v>
      </c>
      <c r="F43" s="40">
        <f t="shared" si="4"/>
        <v>183546.86</v>
      </c>
      <c r="G43" s="40">
        <f t="shared" si="4"/>
        <v>101000</v>
      </c>
      <c r="H43" s="40">
        <f t="shared" si="4"/>
        <v>87784.95</v>
      </c>
      <c r="I43" s="40">
        <f t="shared" si="4"/>
        <v>131691</v>
      </c>
      <c r="J43" s="40">
        <f t="shared" si="4"/>
        <v>95967</v>
      </c>
    </row>
    <row r="44" spans="1:10" ht="16.5" thickTop="1" thickBot="1" x14ac:dyDescent="0.3">
      <c r="A44" s="34"/>
      <c r="B44" s="48" t="s">
        <v>235</v>
      </c>
      <c r="C44" s="48">
        <f t="shared" ref="C44:J44" si="5">SUM(C8:C43)/2</f>
        <v>580653</v>
      </c>
      <c r="D44" s="48">
        <f t="shared" si="5"/>
        <v>627004.45500000019</v>
      </c>
      <c r="E44" s="48">
        <f t="shared" si="5"/>
        <v>860787</v>
      </c>
      <c r="F44" s="48">
        <f t="shared" si="5"/>
        <v>928302.08000000007</v>
      </c>
      <c r="G44" s="48">
        <f t="shared" si="5"/>
        <v>849861</v>
      </c>
      <c r="H44" s="48">
        <f t="shared" si="5"/>
        <v>439912.25</v>
      </c>
      <c r="I44" s="48">
        <f t="shared" si="5"/>
        <v>952695</v>
      </c>
      <c r="J44" s="48">
        <f t="shared" si="5"/>
        <v>911453</v>
      </c>
    </row>
    <row r="45" spans="1:10" ht="15.75" thickTop="1" x14ac:dyDescent="0.25"/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8"/>
  <sheetViews>
    <sheetView topLeftCell="A16" workbookViewId="0">
      <selection activeCell="Q24" sqref="Q24"/>
    </sheetView>
  </sheetViews>
  <sheetFormatPr defaultRowHeight="15" x14ac:dyDescent="0.25"/>
  <cols>
    <col min="1" max="1" width="12.85546875" customWidth="1"/>
    <col min="2" max="2" width="28.28515625" bestFit="1" customWidth="1"/>
    <col min="3" max="4" width="0" hidden="1" customWidth="1"/>
  </cols>
  <sheetData>
    <row r="1" spans="1:10" x14ac:dyDescent="0.25">
      <c r="A1" s="20" t="s">
        <v>0</v>
      </c>
      <c r="B1" s="21"/>
      <c r="C1" s="21"/>
      <c r="D1" s="21"/>
      <c r="E1" s="22"/>
      <c r="F1" s="22"/>
      <c r="G1" s="22"/>
      <c r="H1" s="22"/>
      <c r="I1" s="23"/>
      <c r="J1" s="23"/>
    </row>
    <row r="2" spans="1:10" x14ac:dyDescent="0.25">
      <c r="A2" s="20" t="str">
        <f>[1]Sheet1!$A$2</f>
        <v>BUDGET 2024-2025</v>
      </c>
      <c r="B2" s="21"/>
      <c r="C2" s="21"/>
      <c r="D2" s="21"/>
      <c r="E2" s="22"/>
      <c r="F2" s="22"/>
      <c r="G2" s="22"/>
      <c r="H2" s="22"/>
      <c r="I2" s="23"/>
      <c r="J2" s="23"/>
    </row>
    <row r="3" spans="1:10" x14ac:dyDescent="0.25">
      <c r="A3" s="20" t="s">
        <v>236</v>
      </c>
      <c r="B3" s="21"/>
      <c r="C3" s="21"/>
      <c r="D3" s="21"/>
      <c r="E3" s="22"/>
      <c r="F3" s="22"/>
      <c r="G3" s="22"/>
      <c r="H3" s="22"/>
      <c r="I3" s="23"/>
      <c r="J3" s="129"/>
    </row>
    <row r="4" spans="1:10" x14ac:dyDescent="0.25">
      <c r="A4" s="24"/>
      <c r="B4" s="24"/>
      <c r="C4" s="24"/>
      <c r="D4" s="24"/>
      <c r="E4" s="25"/>
      <c r="F4" s="25"/>
      <c r="G4" s="25"/>
      <c r="H4" s="25"/>
      <c r="I4" s="26"/>
      <c r="J4" s="26"/>
    </row>
    <row r="5" spans="1:10" x14ac:dyDescent="0.25">
      <c r="A5" s="27" t="s">
        <v>32</v>
      </c>
      <c r="B5" s="27" t="s">
        <v>33</v>
      </c>
      <c r="C5" s="38" t="str">
        <f>[1]Sheet1!D2</f>
        <v>2021-22</v>
      </c>
      <c r="D5" s="38" t="str">
        <f>[1]Sheet1!E2</f>
        <v>2021-22</v>
      </c>
      <c r="E5" s="38" t="str">
        <f>[1]Sheet1!F2</f>
        <v>2022-23</v>
      </c>
      <c r="F5" s="38" t="str">
        <f>[1]Sheet1!G2</f>
        <v>2022-23</v>
      </c>
      <c r="G5" s="38" t="str">
        <f>[1]Sheet1!H2</f>
        <v>2023-24</v>
      </c>
      <c r="H5" s="38" t="str">
        <f>[1]Sheet1!I2</f>
        <v>2023-24</v>
      </c>
      <c r="I5" s="38" t="str">
        <f>[1]Sheet1!J2</f>
        <v>2023-24</v>
      </c>
      <c r="J5" s="38" t="str">
        <f>[1]Sheet1!K2</f>
        <v>2024-25</v>
      </c>
    </row>
    <row r="6" spans="1:10" x14ac:dyDescent="0.25">
      <c r="A6" s="27" t="s">
        <v>34</v>
      </c>
      <c r="B6" s="27"/>
      <c r="C6" s="38" t="str">
        <f>[1]Sheet1!D3</f>
        <v xml:space="preserve"> REVISED </v>
      </c>
      <c r="D6" s="38" t="str">
        <f>[1]Sheet1!E3</f>
        <v>ACTUAL</v>
      </c>
      <c r="E6" s="38" t="str">
        <f>[1]Sheet1!F3</f>
        <v>REVISED</v>
      </c>
      <c r="F6" s="38" t="str">
        <f>[1]Sheet1!G3</f>
        <v>ACTUAL</v>
      </c>
      <c r="G6" s="38" t="str">
        <f>[1]Sheet1!H3</f>
        <v>ADOPTED</v>
      </c>
      <c r="H6" s="38" t="str">
        <f>[1]Sheet1!I3</f>
        <v>ACTUAL</v>
      </c>
      <c r="I6" s="38" t="str">
        <f>[1]Sheet1!J3</f>
        <v xml:space="preserve"> REVISED </v>
      </c>
      <c r="J6" s="38" t="str">
        <f>[1]Sheet1!K3</f>
        <v>PROPOSED</v>
      </c>
    </row>
    <row r="7" spans="1:10" ht="15.75" thickBot="1" x14ac:dyDescent="0.3">
      <c r="A7" s="29" t="s">
        <v>10</v>
      </c>
      <c r="B7" s="29"/>
      <c r="C7" s="30" t="str">
        <f>[1]Sheet1!D4</f>
        <v xml:space="preserve"> BUDGET</v>
      </c>
      <c r="D7" s="30"/>
      <c r="E7" s="30" t="str">
        <f>[1]Sheet1!F4</f>
        <v xml:space="preserve"> BUDGET</v>
      </c>
      <c r="F7" s="30"/>
      <c r="G7" s="30" t="str">
        <f>[1]Sheet1!H4</f>
        <v xml:space="preserve"> BUDGET</v>
      </c>
      <c r="H7" s="30" t="str">
        <f>[1]Sheet1!I4</f>
        <v>SIX MONTHS</v>
      </c>
      <c r="I7" s="30" t="str">
        <f>[1]Sheet1!J4</f>
        <v xml:space="preserve"> BUDGET</v>
      </c>
      <c r="J7" s="30" t="str">
        <f>[1]Sheet1!K4</f>
        <v xml:space="preserve"> BUDGET</v>
      </c>
    </row>
    <row r="8" spans="1:10" ht="15.75" thickTop="1" x14ac:dyDescent="0.25">
      <c r="A8" s="24" t="str">
        <f>'[7]68-23-38'!A10</f>
        <v xml:space="preserve"> 68-5101-23-38                          </v>
      </c>
      <c r="B8" s="24" t="str">
        <f>'[7]68-23-38'!B10</f>
        <v xml:space="preserve"> SALARIES             </v>
      </c>
      <c r="C8" s="31">
        <f>'[7]68-23-38'!C10</f>
        <v>78531</v>
      </c>
      <c r="D8" s="31">
        <f>'[7]68-23-38'!D10</f>
        <v>77988.08</v>
      </c>
      <c r="E8" s="31">
        <f>'[7]68-23-38'!E10</f>
        <v>80943</v>
      </c>
      <c r="F8" s="31">
        <f>'[7]68-23-38'!F10</f>
        <v>80719.37</v>
      </c>
      <c r="G8" s="31">
        <f>'[7]68-23-38'!G10</f>
        <v>84718</v>
      </c>
      <c r="H8" s="31">
        <f>'[7]68-23-38'!H10</f>
        <v>40154.86</v>
      </c>
      <c r="I8" s="31">
        <f>'[7]68-23-38'!I10</f>
        <v>84285</v>
      </c>
      <c r="J8" s="31">
        <f>'[7]68-23-38'!J10</f>
        <v>86784</v>
      </c>
    </row>
    <row r="9" spans="1:10" x14ac:dyDescent="0.25">
      <c r="A9" s="24" t="str">
        <f>'[7]68-23-38'!A11</f>
        <v xml:space="preserve"> 68-5106-23-38                          </v>
      </c>
      <c r="B9" s="24" t="str">
        <f>'[7]68-23-38'!B11</f>
        <v xml:space="preserve"> OVERTIME             </v>
      </c>
      <c r="C9" s="31">
        <f>'[7]68-23-38'!C11</f>
        <v>5000</v>
      </c>
      <c r="D9" s="31">
        <f>'[7]68-23-38'!D11</f>
        <v>154.36000000000001</v>
      </c>
      <c r="E9" s="31">
        <f>'[7]68-23-38'!E11</f>
        <v>5000</v>
      </c>
      <c r="F9" s="31">
        <f>'[7]68-23-38'!F11</f>
        <v>1610.26</v>
      </c>
      <c r="G9" s="31">
        <f>'[7]68-23-38'!G11</f>
        <v>5000</v>
      </c>
      <c r="H9" s="31">
        <f>'[7]68-23-38'!H11</f>
        <v>1060.03</v>
      </c>
      <c r="I9" s="31">
        <f>'[7]68-23-38'!I11</f>
        <v>4646</v>
      </c>
      <c r="J9" s="31">
        <f>'[7]68-23-38'!J11</f>
        <v>5000</v>
      </c>
    </row>
    <row r="10" spans="1:10" x14ac:dyDescent="0.25">
      <c r="A10" s="24" t="str">
        <f>'[7]68-23-38'!A12</f>
        <v xml:space="preserve"> 68-5107-23-38                          </v>
      </c>
      <c r="B10" s="24" t="str">
        <f>'[7]68-23-38'!B12</f>
        <v xml:space="preserve"> HOLIDAY PAY          </v>
      </c>
      <c r="C10" s="31">
        <f>'[7]68-23-38'!C12</f>
        <v>540</v>
      </c>
      <c r="D10" s="31">
        <f>'[7]68-23-38'!D12</f>
        <v>456.04</v>
      </c>
      <c r="E10" s="31">
        <f>'[7]68-23-38'!E12</f>
        <v>540</v>
      </c>
      <c r="F10" s="31">
        <f>'[7]68-23-38'!F12</f>
        <v>470.51</v>
      </c>
      <c r="G10" s="31">
        <f>'[7]68-23-38'!G12</f>
        <v>540</v>
      </c>
      <c r="H10" s="31">
        <f>'[7]68-23-38'!H12</f>
        <v>433.01</v>
      </c>
      <c r="I10" s="31">
        <f>'[7]68-23-38'!I12</f>
        <v>558</v>
      </c>
      <c r="J10" s="31">
        <f>'[7]68-23-38'!J12</f>
        <v>540</v>
      </c>
    </row>
    <row r="11" spans="1:10" x14ac:dyDescent="0.25">
      <c r="A11" s="24" t="str">
        <f>'[7]68-23-38'!A13</f>
        <v xml:space="preserve"> 68-5110-23-38                          </v>
      </c>
      <c r="B11" s="24" t="str">
        <f>'[7]68-23-38'!B13</f>
        <v xml:space="preserve"> LONGEVITY            </v>
      </c>
      <c r="C11" s="31">
        <f>'[7]68-23-38'!C13</f>
        <v>1800</v>
      </c>
      <c r="D11" s="31">
        <f>'[7]68-23-38'!D13</f>
        <v>1800</v>
      </c>
      <c r="E11" s="31">
        <f>'[7]68-23-38'!E13</f>
        <v>1860</v>
      </c>
      <c r="F11" s="31">
        <f>'[7]68-23-38'!F13</f>
        <v>1860</v>
      </c>
      <c r="G11" s="31">
        <f>'[7]68-23-38'!G13</f>
        <v>2100</v>
      </c>
      <c r="H11" s="31">
        <f>'[7]68-23-38'!H13</f>
        <v>2100</v>
      </c>
      <c r="I11" s="31">
        <f>'[7]68-23-38'!I13</f>
        <v>2100</v>
      </c>
      <c r="J11" s="31">
        <f>'[7]68-23-38'!J13</f>
        <v>2220</v>
      </c>
    </row>
    <row r="12" spans="1:10" x14ac:dyDescent="0.25">
      <c r="A12" s="24" t="str">
        <f>'[7]68-23-38'!A14</f>
        <v xml:space="preserve"> 68-5111-23-38                          </v>
      </c>
      <c r="B12" s="24" t="str">
        <f>'[7]68-23-38'!B14</f>
        <v xml:space="preserve"> RETIREMENT           </v>
      </c>
      <c r="C12" s="31">
        <f>'[7]68-23-38'!C14</f>
        <v>10708</v>
      </c>
      <c r="D12" s="31">
        <f>'[7]68-23-38'!D14</f>
        <v>10031.27</v>
      </c>
      <c r="E12" s="31">
        <f>'[7]68-23-38'!E14</f>
        <v>11179</v>
      </c>
      <c r="F12" s="31">
        <f>'[7]68-23-38'!F14</f>
        <v>10714.36</v>
      </c>
      <c r="G12" s="31">
        <f>'[7]68-23-38'!G14</f>
        <v>12197</v>
      </c>
      <c r="H12" s="31">
        <f>'[7]68-23-38'!H14</f>
        <v>5710.46</v>
      </c>
      <c r="I12" s="31">
        <f>'[7]68-23-38'!I14</f>
        <v>12106</v>
      </c>
      <c r="J12" s="31">
        <f>'[7]68-23-38'!J14</f>
        <v>12750</v>
      </c>
    </row>
    <row r="13" spans="1:10" x14ac:dyDescent="0.25">
      <c r="A13" s="24" t="str">
        <f>'[7]68-23-38'!A15</f>
        <v xml:space="preserve"> 68-5112-23-38                          </v>
      </c>
      <c r="B13" s="24" t="str">
        <f>'[7]68-23-38'!B15</f>
        <v xml:space="preserve"> FICA                 </v>
      </c>
      <c r="C13" s="31">
        <f>'[7]68-23-38'!C15</f>
        <v>6585</v>
      </c>
      <c r="D13" s="31">
        <f>'[7]68-23-38'!D15</f>
        <v>6132.98</v>
      </c>
      <c r="E13" s="31">
        <f>'[7]68-23-38'!E15</f>
        <v>6771</v>
      </c>
      <c r="F13" s="31">
        <f>'[7]68-23-38'!F15</f>
        <v>6455.23</v>
      </c>
      <c r="G13" s="31">
        <f>'[7]68-23-38'!G15</f>
        <v>7123</v>
      </c>
      <c r="H13" s="31">
        <f>'[7]68-23-38'!H15</f>
        <v>3336.5</v>
      </c>
      <c r="I13" s="31">
        <f>'[7]68-23-38'!I15</f>
        <v>7020</v>
      </c>
      <c r="J13" s="31">
        <f>'[7]68-23-38'!J15</f>
        <v>7290</v>
      </c>
    </row>
    <row r="14" spans="1:10" x14ac:dyDescent="0.25">
      <c r="A14" s="24" t="str">
        <f>'[7]68-23-38'!A16</f>
        <v xml:space="preserve"> 68-5116-23-38                          </v>
      </c>
      <c r="B14" s="24" t="str">
        <f>'[7]68-23-38'!B16</f>
        <v xml:space="preserve"> HEALTH/LIFE INSURANC </v>
      </c>
      <c r="C14" s="31">
        <f>'[7]68-23-38'!C16</f>
        <v>14197</v>
      </c>
      <c r="D14" s="31">
        <f>'[7]68-23-38'!D16</f>
        <v>14080.16</v>
      </c>
      <c r="E14" s="31">
        <f>'[7]68-23-38'!E16</f>
        <v>16477</v>
      </c>
      <c r="F14" s="31">
        <f>'[7]68-23-38'!F16</f>
        <v>16458.240000000002</v>
      </c>
      <c r="G14" s="31">
        <f>'[7]68-23-38'!G16</f>
        <v>15606</v>
      </c>
      <c r="H14" s="31">
        <f>'[7]68-23-38'!H16</f>
        <v>7720.79</v>
      </c>
      <c r="I14" s="31">
        <f>'[7]68-23-38'!I16</f>
        <v>15938</v>
      </c>
      <c r="J14" s="31">
        <f>'[7]68-23-38'!J16</f>
        <v>17790</v>
      </c>
    </row>
    <row r="15" spans="1:10" x14ac:dyDescent="0.25">
      <c r="A15" s="24" t="str">
        <f>'[7]68-23-38'!A17</f>
        <v xml:space="preserve"> 68-5118-23-38                          </v>
      </c>
      <c r="B15" s="24" t="str">
        <f>'[7]68-23-38'!B17</f>
        <v xml:space="preserve"> WORKER COMPENSATION  </v>
      </c>
      <c r="C15" s="31">
        <f>'[7]68-23-38'!C17</f>
        <v>2701</v>
      </c>
      <c r="D15" s="31">
        <f>'[7]68-23-38'!D17</f>
        <v>2548.4899999999998</v>
      </c>
      <c r="E15" s="31">
        <f>'[7]68-23-38'!E17</f>
        <v>3815</v>
      </c>
      <c r="F15" s="31">
        <f>'[7]68-23-38'!F17</f>
        <v>3646.31</v>
      </c>
      <c r="G15" s="31">
        <f>'[7]68-23-38'!G17</f>
        <v>3687</v>
      </c>
      <c r="H15" s="31">
        <f>'[7]68-23-38'!H17</f>
        <v>1736.36</v>
      </c>
      <c r="I15" s="31">
        <f>'[7]68-23-38'!I17</f>
        <v>3646</v>
      </c>
      <c r="J15" s="31">
        <f>'[7]68-23-38'!J17</f>
        <v>2849</v>
      </c>
    </row>
    <row r="16" spans="1:10" x14ac:dyDescent="0.25">
      <c r="A16" s="31" t="str">
        <f>'[7]68-23-38'!A18</f>
        <v xml:space="preserve"> 68-5119-23-38                          </v>
      </c>
      <c r="B16" s="31" t="str">
        <f>'[7]68-23-38'!B18</f>
        <v xml:space="preserve"> OTHER PAYROLL EXPENS </v>
      </c>
      <c r="C16" s="31">
        <f>'[7]68-23-38'!C18</f>
        <v>763</v>
      </c>
      <c r="D16" s="31">
        <f>'[7]68-23-38'!D18</f>
        <v>763.44</v>
      </c>
      <c r="E16" s="31">
        <f>'[7]68-23-38'!E18</f>
        <v>750</v>
      </c>
      <c r="F16" s="31">
        <f>'[7]68-23-38'!F18</f>
        <v>748.08</v>
      </c>
      <c r="G16" s="31">
        <f>'[7]68-23-38'!G18</f>
        <v>750</v>
      </c>
      <c r="H16" s="31">
        <f>'[7]68-23-38'!H18</f>
        <v>362.64</v>
      </c>
      <c r="I16" s="31">
        <f>'[7]68-23-38'!I18</f>
        <v>752</v>
      </c>
      <c r="J16" s="31">
        <f>'[7]68-23-38'!J18</f>
        <v>750</v>
      </c>
    </row>
    <row r="17" spans="1:10" x14ac:dyDescent="0.25">
      <c r="A17" s="31" t="str">
        <f>'[7]68-23-38'!A19</f>
        <v xml:space="preserve"> 68-5121-23-38                          </v>
      </c>
      <c r="B17" s="31" t="str">
        <f>'[7]68-23-38'!B19</f>
        <v xml:space="preserve"> ACCRUED VACATION BEN </v>
      </c>
      <c r="C17" s="31">
        <f>'[7]68-23-38'!C19</f>
        <v>0</v>
      </c>
      <c r="D17" s="31">
        <f>'[7]68-23-38'!D19</f>
        <v>2006.6</v>
      </c>
      <c r="E17" s="31">
        <f>'[7]68-23-38'!E19</f>
        <v>0</v>
      </c>
      <c r="F17" s="31">
        <f>'[7]68-23-38'!F19</f>
        <v>-861.97</v>
      </c>
      <c r="G17" s="31">
        <f>'[7]68-23-38'!G19</f>
        <v>0</v>
      </c>
      <c r="H17" s="31">
        <f>'[7]68-23-38'!H19</f>
        <v>0</v>
      </c>
      <c r="I17" s="31">
        <f>'[7]68-23-38'!I19</f>
        <v>0</v>
      </c>
      <c r="J17" s="31">
        <f>'[7]68-23-38'!J19</f>
        <v>0</v>
      </c>
    </row>
    <row r="18" spans="1:10" x14ac:dyDescent="0.25">
      <c r="A18" s="31" t="str">
        <f>'[7]68-23-38'!A20</f>
        <v xml:space="preserve"> 68-5123-23-38                          </v>
      </c>
      <c r="B18" s="31" t="str">
        <f>'[7]68-23-38'!B20</f>
        <v xml:space="preserve"> ACCRUED COMP-TIME BE </v>
      </c>
      <c r="C18" s="24"/>
      <c r="D18" s="24"/>
      <c r="E18" s="31">
        <f>'[7]68-23-38'!E20</f>
        <v>0</v>
      </c>
      <c r="F18" s="31">
        <f>'[7]68-23-38'!F20</f>
        <v>-514.14</v>
      </c>
      <c r="G18" s="31">
        <f>'[7]68-23-38'!G20</f>
        <v>0</v>
      </c>
      <c r="H18" s="31">
        <f>'[7]68-23-38'!H20</f>
        <v>0</v>
      </c>
      <c r="I18" s="31">
        <f>'[7]68-23-38'!I20</f>
        <v>0</v>
      </c>
      <c r="J18" s="31">
        <f>'[7]68-23-38'!J20</f>
        <v>0</v>
      </c>
    </row>
    <row r="19" spans="1:10" x14ac:dyDescent="0.25">
      <c r="A19" s="32"/>
      <c r="B19" s="32" t="s">
        <v>108</v>
      </c>
      <c r="C19" s="40">
        <f>SUM(C8:C17)</f>
        <v>120825</v>
      </c>
      <c r="D19" s="40">
        <f>SUM(D8:D17)</f>
        <v>115961.42000000001</v>
      </c>
      <c r="E19" s="40">
        <f>SUM(E8:E18)</f>
        <v>127335</v>
      </c>
      <c r="F19" s="40">
        <f t="shared" ref="F19:J19" si="0">SUM(F8:F18)</f>
        <v>121306.24999999999</v>
      </c>
      <c r="G19" s="40">
        <f t="shared" si="0"/>
        <v>131721</v>
      </c>
      <c r="H19" s="40">
        <f t="shared" si="0"/>
        <v>62614.65</v>
      </c>
      <c r="I19" s="40">
        <f t="shared" si="0"/>
        <v>131051</v>
      </c>
      <c r="J19" s="40">
        <f t="shared" si="0"/>
        <v>135973</v>
      </c>
    </row>
    <row r="20" spans="1:10" x14ac:dyDescent="0.25">
      <c r="A20" s="31" t="str">
        <f>'[7]68-23-38'!A22</f>
        <v xml:space="preserve"> 68-5201-23-38                          </v>
      </c>
      <c r="B20" s="31" t="str">
        <f>'[7]68-23-38'!B22</f>
        <v xml:space="preserve"> OFFICE SUPPLIES      </v>
      </c>
      <c r="C20" s="31">
        <f>'[7]68-23-38'!C22</f>
        <v>1000</v>
      </c>
      <c r="D20" s="31">
        <f>'[7]68-23-38'!D22</f>
        <v>1052.58</v>
      </c>
      <c r="E20" s="31">
        <f>'[7]68-23-38'!E22</f>
        <v>2800</v>
      </c>
      <c r="F20" s="31">
        <f>'[7]68-23-38'!F22</f>
        <v>2546.19</v>
      </c>
      <c r="G20" s="31">
        <f>'[7]68-23-38'!G22</f>
        <v>1000</v>
      </c>
      <c r="H20" s="31">
        <f>'[7]68-23-38'!H22</f>
        <v>632.45000000000005</v>
      </c>
      <c r="I20" s="31">
        <f>'[7]68-23-38'!I22</f>
        <v>1000</v>
      </c>
      <c r="J20" s="31">
        <f>'[7]68-23-38'!J22</f>
        <v>1000</v>
      </c>
    </row>
    <row r="21" spans="1:10" x14ac:dyDescent="0.25">
      <c r="A21" s="31" t="str">
        <f>'[7]68-23-38'!A23</f>
        <v xml:space="preserve"> 68-5202-23-38                          </v>
      </c>
      <c r="B21" s="31" t="str">
        <f>'[7]68-23-38'!B23</f>
        <v xml:space="preserve"> POSTAGE              </v>
      </c>
      <c r="C21" s="31">
        <f>'[7]68-23-38'!C23</f>
        <v>300</v>
      </c>
      <c r="D21" s="31">
        <f>'[7]68-23-38'!D23</f>
        <v>0</v>
      </c>
      <c r="E21" s="31">
        <f>'[7]68-23-38'!E23</f>
        <v>200</v>
      </c>
      <c r="F21" s="31">
        <f>'[7]68-23-38'!F23</f>
        <v>5.01</v>
      </c>
      <c r="G21" s="31">
        <f>'[7]68-23-38'!G23</f>
        <v>200</v>
      </c>
      <c r="H21" s="31">
        <f>'[7]68-23-38'!H23</f>
        <v>0</v>
      </c>
      <c r="I21" s="31">
        <f>'[7]68-23-38'!I23</f>
        <v>50</v>
      </c>
      <c r="J21" s="31">
        <f>'[7]68-23-38'!J23</f>
        <v>50</v>
      </c>
    </row>
    <row r="22" spans="1:10" x14ac:dyDescent="0.25">
      <c r="A22" s="31" t="str">
        <f>'[7]68-23-38'!A24</f>
        <v xml:space="preserve"> 68-5206-23-38                          </v>
      </c>
      <c r="B22" s="31" t="str">
        <f>'[7]68-23-38'!B24</f>
        <v xml:space="preserve"> FUELS OILS LUBRICANT </v>
      </c>
      <c r="C22" s="31">
        <f>'[7]68-23-38'!C24</f>
        <v>35000</v>
      </c>
      <c r="D22" s="31">
        <f>'[7]68-23-38'!D24</f>
        <v>30040.31</v>
      </c>
      <c r="E22" s="31">
        <f>'[7]68-23-38'!E24</f>
        <v>34000</v>
      </c>
      <c r="F22" s="31">
        <f>'[7]68-23-38'!F24</f>
        <v>34423.769999999997</v>
      </c>
      <c r="G22" s="31">
        <f>'[7]68-23-38'!G24</f>
        <v>47000</v>
      </c>
      <c r="H22" s="31">
        <f>'[7]68-23-38'!H24</f>
        <v>23515.65</v>
      </c>
      <c r="I22" s="31">
        <f>'[7]68-23-38'!I24</f>
        <v>47000</v>
      </c>
      <c r="J22" s="31">
        <f>'[7]68-23-38'!J24</f>
        <v>50000</v>
      </c>
    </row>
    <row r="23" spans="1:10" x14ac:dyDescent="0.25">
      <c r="A23" s="31" t="str">
        <f>'[7]68-23-38'!A25</f>
        <v xml:space="preserve"> 68-5299-23-38                          </v>
      </c>
      <c r="B23" s="31" t="str">
        <f>'[7]68-23-38'!B25</f>
        <v xml:space="preserve"> MISCELLANEOUS SUPPLI </v>
      </c>
      <c r="C23" s="24"/>
      <c r="D23" s="24"/>
      <c r="E23" s="31">
        <f>'[7]68-23-38'!E25</f>
        <v>2500</v>
      </c>
      <c r="F23" s="31">
        <f>'[7]68-23-38'!F25</f>
        <v>3339.14</v>
      </c>
      <c r="G23" s="31">
        <f>'[7]68-23-38'!G25</f>
        <v>2000</v>
      </c>
      <c r="H23" s="31">
        <f>'[7]68-23-38'!H25</f>
        <v>1755.63</v>
      </c>
      <c r="I23" s="31">
        <f>'[7]68-23-38'!I25</f>
        <v>2000</v>
      </c>
      <c r="J23" s="31">
        <f>'[7]68-23-38'!J25</f>
        <v>2000</v>
      </c>
    </row>
    <row r="24" spans="1:10" x14ac:dyDescent="0.25">
      <c r="A24" s="32"/>
      <c r="B24" s="32" t="s">
        <v>109</v>
      </c>
      <c r="C24" s="40">
        <f>SUM(C20:C22)</f>
        <v>36300</v>
      </c>
      <c r="D24" s="40">
        <f>SUM(D20:D22)</f>
        <v>31092.89</v>
      </c>
      <c r="E24" s="40">
        <f>SUM(E20:E23)</f>
        <v>39500</v>
      </c>
      <c r="F24" s="40">
        <f t="shared" ref="F24:J24" si="1">SUM(F20:F23)</f>
        <v>40314.109999999993</v>
      </c>
      <c r="G24" s="40">
        <f t="shared" si="1"/>
        <v>50200</v>
      </c>
      <c r="H24" s="40">
        <f t="shared" si="1"/>
        <v>25903.730000000003</v>
      </c>
      <c r="I24" s="40">
        <f t="shared" si="1"/>
        <v>50050</v>
      </c>
      <c r="J24" s="40">
        <f t="shared" si="1"/>
        <v>53050</v>
      </c>
    </row>
    <row r="25" spans="1:10" x14ac:dyDescent="0.25">
      <c r="A25" s="24" t="str">
        <f>'[7]68-23-38'!A27</f>
        <v xml:space="preserve"> 68-5302-23-38                          </v>
      </c>
      <c r="B25" s="24" t="str">
        <f>'[7]68-23-38'!B27</f>
        <v xml:space="preserve"> BUILDING MAINTENANCE </v>
      </c>
      <c r="C25" s="31">
        <f>'[7]68-23-38'!C27</f>
        <v>4000</v>
      </c>
      <c r="D25" s="31">
        <f>'[7]68-23-38'!D27</f>
        <v>5540.17</v>
      </c>
      <c r="E25" s="31">
        <f>'[7]68-23-38'!E27</f>
        <v>8700</v>
      </c>
      <c r="F25" s="31">
        <f>'[7]68-23-38'!F27</f>
        <v>5733.9</v>
      </c>
      <c r="G25" s="31">
        <f>'[7]68-23-38'!G27</f>
        <v>10000</v>
      </c>
      <c r="H25" s="31">
        <f>'[7]68-23-38'!H27</f>
        <v>10836.87</v>
      </c>
      <c r="I25" s="31">
        <f>'[7]68-23-38'!I27</f>
        <v>15000</v>
      </c>
      <c r="J25" s="31">
        <f>'[7]68-23-38'!J27</f>
        <v>15000</v>
      </c>
    </row>
    <row r="26" spans="1:10" x14ac:dyDescent="0.25">
      <c r="A26" s="24" t="str">
        <f>'[7]68-23-38'!A28</f>
        <v xml:space="preserve"> 68-5304-23-38                          </v>
      </c>
      <c r="B26" s="24" t="str">
        <f>'[7]68-23-38'!B28</f>
        <v xml:space="preserve"> MACHINERY &amp; EQUIPMEN </v>
      </c>
      <c r="C26" s="31">
        <f>'[7]68-23-38'!C28</f>
        <v>33000</v>
      </c>
      <c r="D26" s="31">
        <f>'[7]68-23-38'!D28</f>
        <v>33159.339999999997</v>
      </c>
      <c r="E26" s="31">
        <f>'[7]68-23-38'!E28</f>
        <v>155000</v>
      </c>
      <c r="F26" s="31">
        <f>'[7]68-23-38'!F28</f>
        <v>163410.29</v>
      </c>
      <c r="G26" s="31">
        <f>'[7]68-23-38'!G28</f>
        <v>65000</v>
      </c>
      <c r="H26" s="31">
        <f>'[7]68-23-38'!H28</f>
        <v>48396.2</v>
      </c>
      <c r="I26" s="31">
        <f>'[7]68-23-38'!I28</f>
        <v>140000</v>
      </c>
      <c r="J26" s="31">
        <f>'[7]68-23-38'!J28</f>
        <v>65000</v>
      </c>
    </row>
    <row r="27" spans="1:10" x14ac:dyDescent="0.25">
      <c r="A27" s="24" t="str">
        <f>'[7]68-23-38'!A29</f>
        <v xml:space="preserve"> 68-5305-23-38                          </v>
      </c>
      <c r="B27" s="24" t="str">
        <f>'[7]68-23-38'!B29</f>
        <v xml:space="preserve"> VEHICLE MAINTENANCE  </v>
      </c>
      <c r="C27" s="31">
        <f>'[7]68-23-38'!C29</f>
        <v>600</v>
      </c>
      <c r="D27" s="31">
        <f>'[7]68-23-38'!D29</f>
        <v>626.73</v>
      </c>
      <c r="E27" s="31">
        <f>'[7]68-23-38'!E29</f>
        <v>600</v>
      </c>
      <c r="F27" s="31">
        <f>'[7]68-23-38'!F29</f>
        <v>3753.05</v>
      </c>
      <c r="G27" s="31">
        <f>'[7]68-23-38'!G29</f>
        <v>600</v>
      </c>
      <c r="H27" s="31">
        <f>'[7]68-23-38'!H29</f>
        <v>749.55</v>
      </c>
      <c r="I27" s="31">
        <f>'[7]68-23-38'!I29</f>
        <v>0</v>
      </c>
      <c r="J27" s="31">
        <f>'[7]68-23-38'!J29</f>
        <v>600</v>
      </c>
    </row>
    <row r="28" spans="1:10" x14ac:dyDescent="0.25">
      <c r="A28" s="24" t="str">
        <f>'[7]68-23-38'!A30</f>
        <v xml:space="preserve"> 68-5319-23-38                          </v>
      </c>
      <c r="B28" s="24" t="str">
        <f>'[7]68-23-38'!B30</f>
        <v xml:space="preserve"> SOFTWARE MAINTENANCE </v>
      </c>
      <c r="C28" s="24"/>
      <c r="D28" s="24"/>
      <c r="E28" s="31">
        <f>'[7]68-23-38'!E30</f>
        <v>0</v>
      </c>
      <c r="F28" s="31">
        <f>'[7]68-23-38'!F30</f>
        <v>37.32</v>
      </c>
      <c r="G28" s="31">
        <f>'[7]68-23-38'!G30</f>
        <v>0</v>
      </c>
      <c r="H28" s="31">
        <f>'[7]68-23-38'!H30</f>
        <v>59.72</v>
      </c>
      <c r="I28" s="31">
        <f>'[7]68-23-38'!I30</f>
        <v>100</v>
      </c>
      <c r="J28" s="31">
        <f>'[7]68-23-38'!J30</f>
        <v>0</v>
      </c>
    </row>
    <row r="29" spans="1:10" x14ac:dyDescent="0.25">
      <c r="A29" s="24" t="str">
        <f>'[7]68-23-38'!A31</f>
        <v xml:space="preserve"> 68-5399-23-38                          </v>
      </c>
      <c r="B29" s="24" t="str">
        <f>'[7]68-23-38'!B31</f>
        <v xml:space="preserve"> MISCELLANEOUS MAINTE </v>
      </c>
      <c r="C29" s="24"/>
      <c r="D29" s="24"/>
      <c r="E29" s="31">
        <f>'[7]68-23-38'!E31</f>
        <v>1500</v>
      </c>
      <c r="F29" s="31">
        <f>'[7]68-23-38'!F31</f>
        <v>2851.22</v>
      </c>
      <c r="G29" s="31">
        <f>'[7]68-23-38'!G31</f>
        <v>1500</v>
      </c>
      <c r="H29" s="31">
        <f>'[7]68-23-38'!H31</f>
        <v>0</v>
      </c>
      <c r="I29" s="31">
        <f>'[7]68-23-38'!I31</f>
        <v>1500</v>
      </c>
      <c r="J29" s="31">
        <f>'[7]68-23-38'!J31</f>
        <v>1500</v>
      </c>
    </row>
    <row r="30" spans="1:10" x14ac:dyDescent="0.25">
      <c r="A30" s="32"/>
      <c r="B30" s="32" t="s">
        <v>111</v>
      </c>
      <c r="C30" s="40">
        <f>SUM(C25:C27)</f>
        <v>37600</v>
      </c>
      <c r="D30" s="40">
        <f>SUM(D25:D27)</f>
        <v>39326.239999999998</v>
      </c>
      <c r="E30" s="40">
        <f>SUM(E25:E29)</f>
        <v>165800</v>
      </c>
      <c r="F30" s="40">
        <f t="shared" ref="F30:J30" si="2">SUM(F25:F29)</f>
        <v>175785.78</v>
      </c>
      <c r="G30" s="40">
        <f t="shared" si="2"/>
        <v>77100</v>
      </c>
      <c r="H30" s="40">
        <f t="shared" si="2"/>
        <v>60042.340000000004</v>
      </c>
      <c r="I30" s="40">
        <f t="shared" si="2"/>
        <v>156600</v>
      </c>
      <c r="J30" s="40">
        <f t="shared" si="2"/>
        <v>82100</v>
      </c>
    </row>
    <row r="31" spans="1:10" x14ac:dyDescent="0.25">
      <c r="A31" s="24" t="str">
        <f>'[7]68-23-38'!A33</f>
        <v xml:space="preserve"> 68-5401-23-38                          </v>
      </c>
      <c r="B31" s="24" t="str">
        <f>'[7]68-23-38'!B33</f>
        <v xml:space="preserve"> COMMUNICATIONS       </v>
      </c>
      <c r="C31" s="24">
        <f>'[7]68-23-38'!C33</f>
        <v>500</v>
      </c>
      <c r="D31" s="24">
        <f>'[7]68-23-38'!D33</f>
        <v>18</v>
      </c>
      <c r="E31" s="31">
        <f>'[7]68-23-38'!E33</f>
        <v>100</v>
      </c>
      <c r="F31" s="31">
        <f>'[7]68-23-38'!F33</f>
        <v>414.64</v>
      </c>
      <c r="G31" s="31">
        <f>'[7]68-23-38'!G33</f>
        <v>100</v>
      </c>
      <c r="H31" s="31">
        <f>'[7]68-23-38'!H33</f>
        <v>1331.14</v>
      </c>
      <c r="I31" s="31">
        <f>'[7]68-23-38'!I33</f>
        <v>2000</v>
      </c>
      <c r="J31" s="31">
        <f>'[7]68-23-38'!J33</f>
        <v>100</v>
      </c>
    </row>
    <row r="32" spans="1:10" x14ac:dyDescent="0.25">
      <c r="A32" s="24" t="str">
        <f>'[7]68-23-38'!A34</f>
        <v xml:space="preserve"> 68-5403-23-38                          </v>
      </c>
      <c r="B32" s="24" t="str">
        <f>'[7]68-23-38'!B34</f>
        <v xml:space="preserve"> GENERAL INSURANCE    </v>
      </c>
      <c r="C32" s="24">
        <f>'[7]68-23-38'!C34</f>
        <v>5880</v>
      </c>
      <c r="D32" s="24">
        <f>'[7]68-23-38'!D34</f>
        <v>5810.4</v>
      </c>
      <c r="E32" s="31">
        <f>'[7]68-23-38'!E34</f>
        <v>6200</v>
      </c>
      <c r="F32" s="31">
        <f>'[7]68-23-38'!F34</f>
        <v>7469.74</v>
      </c>
      <c r="G32" s="31">
        <f>'[7]68-23-38'!G34</f>
        <v>6200</v>
      </c>
      <c r="H32" s="31">
        <f>'[7]68-23-38'!H34</f>
        <v>6002</v>
      </c>
      <c r="I32" s="31">
        <f>'[7]68-23-38'!I34</f>
        <v>14800</v>
      </c>
      <c r="J32" s="31">
        <f>'[7]68-23-38'!J34</f>
        <v>14800</v>
      </c>
    </row>
    <row r="33" spans="1:10" x14ac:dyDescent="0.25">
      <c r="A33" s="24" t="str">
        <f>'[7]68-23-38'!A35</f>
        <v xml:space="preserve"> 68-5404-23-38                          </v>
      </c>
      <c r="B33" s="24" t="str">
        <f>'[7]68-23-38'!B35</f>
        <v xml:space="preserve"> PROFESSIONAL FEES    </v>
      </c>
      <c r="C33" s="24">
        <f>'[7]68-23-38'!C35</f>
        <v>1000</v>
      </c>
      <c r="D33" s="24">
        <f>'[7]68-23-38'!D35</f>
        <v>36</v>
      </c>
      <c r="E33" s="31">
        <f>'[7]68-23-38'!E35</f>
        <v>500</v>
      </c>
      <c r="F33" s="31">
        <f>'[7]68-23-38'!F35</f>
        <v>1595.37</v>
      </c>
      <c r="G33" s="31">
        <f>'[7]68-23-38'!G35</f>
        <v>500</v>
      </c>
      <c r="H33" s="31">
        <f>'[7]68-23-38'!H35</f>
        <v>36</v>
      </c>
      <c r="I33" s="31">
        <f>'[7]68-23-38'!I35</f>
        <v>500</v>
      </c>
      <c r="J33" s="31">
        <f>'[7]68-23-38'!J35</f>
        <v>500</v>
      </c>
    </row>
    <row r="34" spans="1:10" x14ac:dyDescent="0.25">
      <c r="A34" s="24" t="str">
        <f>'[7]68-23-38'!A36</f>
        <v xml:space="preserve"> 68-5406-23-38                          </v>
      </c>
      <c r="B34" s="24" t="str">
        <f>'[7]68-23-38'!B36</f>
        <v xml:space="preserve"> TRAINING             </v>
      </c>
      <c r="C34" s="24">
        <f>'[7]68-23-38'!C36</f>
        <v>1000</v>
      </c>
      <c r="D34" s="24">
        <f>'[7]68-23-38'!D36</f>
        <v>1036</v>
      </c>
      <c r="E34" s="31">
        <f>'[7]68-23-38'!E36</f>
        <v>1000</v>
      </c>
      <c r="F34" s="31">
        <f>'[7]68-23-38'!F36</f>
        <v>917.67</v>
      </c>
      <c r="G34" s="31">
        <f>'[7]68-23-38'!G36</f>
        <v>1000</v>
      </c>
      <c r="H34" s="31">
        <f>'[7]68-23-38'!H36</f>
        <v>677.04</v>
      </c>
      <c r="I34" s="31">
        <f>'[7]68-23-38'!I36</f>
        <v>1200</v>
      </c>
      <c r="J34" s="31">
        <f>'[7]68-23-38'!J36</f>
        <v>1000</v>
      </c>
    </row>
    <row r="35" spans="1:10" x14ac:dyDescent="0.25">
      <c r="A35" s="24" t="str">
        <f>'[7]68-23-38'!A37</f>
        <v xml:space="preserve"> 68-5408-23-38                          </v>
      </c>
      <c r="B35" s="24" t="str">
        <f>'[7]68-23-38'!B37</f>
        <v xml:space="preserve"> ELECTRIC UTILITY SER </v>
      </c>
      <c r="C35" s="24">
        <f>'[7]68-23-38'!C37</f>
        <v>1620</v>
      </c>
      <c r="D35" s="24">
        <f>'[7]68-23-38'!D37</f>
        <v>1174.32</v>
      </c>
      <c r="E35" s="31">
        <f>'[7]68-23-38'!E37</f>
        <v>1652</v>
      </c>
      <c r="F35" s="31">
        <f>'[7]68-23-38'!F37</f>
        <v>2215.23</v>
      </c>
      <c r="G35" s="31">
        <f>'[7]68-23-38'!G37</f>
        <v>1652</v>
      </c>
      <c r="H35" s="31">
        <f>'[7]68-23-38'!H37</f>
        <v>1137.53</v>
      </c>
      <c r="I35" s="31">
        <f>'[7]68-23-38'!I37</f>
        <v>2300</v>
      </c>
      <c r="J35" s="31">
        <f>'[7]68-23-38'!J37</f>
        <v>2400</v>
      </c>
    </row>
    <row r="36" spans="1:10" x14ac:dyDescent="0.25">
      <c r="A36" s="24" t="str">
        <f>'[7]68-23-38'!A38</f>
        <v xml:space="preserve"> 68-5409-23-38                          </v>
      </c>
      <c r="B36" s="24" t="str">
        <f>'[7]68-23-38'!B38</f>
        <v xml:space="preserve"> CONTRACTUAL SERVICES </v>
      </c>
      <c r="C36" s="24">
        <f>'[7]68-23-38'!C38</f>
        <v>0</v>
      </c>
      <c r="D36" s="24">
        <f>'[7]68-23-38'!D38</f>
        <v>0</v>
      </c>
      <c r="E36" s="31">
        <f>'[7]68-23-38'!E38</f>
        <v>200</v>
      </c>
      <c r="F36" s="31">
        <f>'[7]68-23-38'!F38</f>
        <v>281.12</v>
      </c>
      <c r="G36" s="31">
        <f>'[7]68-23-38'!G38</f>
        <v>0</v>
      </c>
      <c r="H36" s="31">
        <f>'[7]68-23-38'!H38</f>
        <v>0</v>
      </c>
      <c r="I36" s="31">
        <f>'[7]68-23-38'!I38</f>
        <v>0</v>
      </c>
      <c r="J36" s="31">
        <f>'[7]68-23-38'!J38</f>
        <v>0</v>
      </c>
    </row>
    <row r="37" spans="1:10" x14ac:dyDescent="0.25">
      <c r="A37" s="24" t="str">
        <f>'[7]68-23-38'!A39</f>
        <v xml:space="preserve"> 68-5411-23-38</v>
      </c>
      <c r="B37" s="24" t="str">
        <f>'[7]68-23-38'!B39</f>
        <v xml:space="preserve"> MACHINERY AND EQUIPMENT RENTAL</v>
      </c>
      <c r="C37" s="24">
        <f>'[7]68-23-38'!C39</f>
        <v>0</v>
      </c>
      <c r="D37" s="24">
        <f>'[7]68-23-38'!D39</f>
        <v>0</v>
      </c>
      <c r="E37" s="31">
        <f>'[7]68-23-38'!E39</f>
        <v>0</v>
      </c>
      <c r="F37" s="31">
        <f>'[7]68-23-38'!F39</f>
        <v>0</v>
      </c>
      <c r="G37" s="31">
        <f>'[7]68-23-38'!G39</f>
        <v>0</v>
      </c>
      <c r="H37" s="31">
        <f>'[7]68-23-38'!H39</f>
        <v>0</v>
      </c>
      <c r="I37" s="31">
        <f>'[7]68-23-38'!I39</f>
        <v>0</v>
      </c>
      <c r="J37" s="31">
        <f>'[7]68-23-38'!J39</f>
        <v>50000</v>
      </c>
    </row>
    <row r="38" spans="1:10" x14ac:dyDescent="0.25">
      <c r="A38" s="24" t="str">
        <f>'[7]68-23-38'!A40</f>
        <v xml:space="preserve"> 68-5441-23-38                          </v>
      </c>
      <c r="B38" s="24" t="str">
        <f>'[7]68-23-38'!B40</f>
        <v xml:space="preserve"> SOLID WASTE UTILITY  </v>
      </c>
      <c r="C38" s="24">
        <f>'[7]68-23-38'!C40</f>
        <v>1957</v>
      </c>
      <c r="D38" s="24">
        <f>'[7]68-23-38'!D40</f>
        <v>1771.2</v>
      </c>
      <c r="E38" s="31">
        <f>'[7]68-23-38'!E40</f>
        <v>2025</v>
      </c>
      <c r="F38" s="31">
        <f>'[7]68-23-38'!F40</f>
        <v>1771.2</v>
      </c>
      <c r="G38" s="31">
        <f>'[7]68-23-38'!G40</f>
        <v>2025</v>
      </c>
      <c r="H38" s="31">
        <f>'[7]68-23-38'!H40</f>
        <v>921</v>
      </c>
      <c r="I38" s="31">
        <f>'[7]68-23-38'!I40</f>
        <v>2025</v>
      </c>
      <c r="J38" s="31">
        <f>'[7]68-23-38'!J40</f>
        <v>2025</v>
      </c>
    </row>
    <row r="39" spans="1:10" x14ac:dyDescent="0.25">
      <c r="A39" s="24" t="str">
        <f>'[7]68-23-38'!A41</f>
        <v xml:space="preserve"> 68-5442-23-38                          </v>
      </c>
      <c r="B39" s="24" t="str">
        <f>'[7]68-23-38'!B41</f>
        <v xml:space="preserve"> WATER/SEWER UTILITY  </v>
      </c>
      <c r="C39" s="24">
        <f>'[7]68-23-38'!C41</f>
        <v>3000</v>
      </c>
      <c r="D39" s="24">
        <f>'[7]68-23-38'!D41</f>
        <v>2263.0700000000002</v>
      </c>
      <c r="E39" s="31">
        <f>'[7]68-23-38'!E41</f>
        <v>3114</v>
      </c>
      <c r="F39" s="31">
        <f>'[7]68-23-38'!F41</f>
        <v>1778.66</v>
      </c>
      <c r="G39" s="31">
        <f>'[7]68-23-38'!G41</f>
        <v>3114</v>
      </c>
      <c r="H39" s="31">
        <f>'[7]68-23-38'!H41</f>
        <v>1394.19</v>
      </c>
      <c r="I39" s="31">
        <f>'[7]68-23-38'!I41</f>
        <v>3114</v>
      </c>
      <c r="J39" s="31">
        <f>'[7]68-23-38'!J41</f>
        <v>3114</v>
      </c>
    </row>
    <row r="40" spans="1:10" x14ac:dyDescent="0.25">
      <c r="A40" s="31" t="str">
        <f>'[7]68-23-38'!A42</f>
        <v xml:space="preserve"> 68-5446-23-38                          </v>
      </c>
      <c r="B40" s="31" t="str">
        <f>'[7]68-23-38'!B42</f>
        <v xml:space="preserve"> STORMWATER UTILITY F </v>
      </c>
      <c r="C40" s="31">
        <f>'[7]68-23-38'!C42</f>
        <v>13000</v>
      </c>
      <c r="D40" s="31">
        <f>'[7]68-23-38'!D42</f>
        <v>12893.52</v>
      </c>
      <c r="E40" s="31">
        <f>'[7]68-23-38'!E42</f>
        <v>13000</v>
      </c>
      <c r="F40" s="31">
        <f>'[7]68-23-38'!F42</f>
        <v>12901.1</v>
      </c>
      <c r="G40" s="31">
        <f>'[7]68-23-38'!G42</f>
        <v>13000</v>
      </c>
      <c r="H40" s="31">
        <f>'[7]68-23-38'!H42</f>
        <v>6469.5</v>
      </c>
      <c r="I40" s="31">
        <f>'[7]68-23-38'!I42</f>
        <v>13000</v>
      </c>
      <c r="J40" s="31">
        <f>'[7]68-23-38'!J42</f>
        <v>13000</v>
      </c>
    </row>
    <row r="41" spans="1:10" x14ac:dyDescent="0.25">
      <c r="A41" s="31" t="str">
        <f>'[7]68-23-38'!A43</f>
        <v xml:space="preserve"> 68-5455-23-38                          </v>
      </c>
      <c r="B41" s="31" t="str">
        <f>'[7]68-23-38'!B43</f>
        <v xml:space="preserve"> UNIFORM PURCHASE/REN </v>
      </c>
      <c r="C41" s="31" t="str">
        <f>'[7]68-23-38'!C43</f>
        <v xml:space="preserve">                     </v>
      </c>
      <c r="D41" s="31" t="str">
        <f>'[7]68-23-38'!D43</f>
        <v xml:space="preserve">                     </v>
      </c>
      <c r="E41" s="31">
        <f>'[7]68-23-38'!E43</f>
        <v>500</v>
      </c>
      <c r="F41" s="31">
        <f>'[7]68-23-38'!F43</f>
        <v>812.48</v>
      </c>
      <c r="G41" s="31">
        <f>'[7]68-23-38'!G43</f>
        <v>500</v>
      </c>
      <c r="H41" s="31">
        <f>'[7]68-23-38'!H43</f>
        <v>298.68</v>
      </c>
      <c r="I41" s="31">
        <f>'[7]68-23-38'!I43</f>
        <v>500</v>
      </c>
      <c r="J41" s="31">
        <f>'[7]68-23-38'!J43</f>
        <v>500</v>
      </c>
    </row>
    <row r="42" spans="1:10" x14ac:dyDescent="0.25">
      <c r="A42" s="31" t="str">
        <f>'[7]68-23-38'!A44</f>
        <v xml:space="preserve"> 68-5499-23-38                          </v>
      </c>
      <c r="B42" s="31" t="str">
        <f>'[7]68-23-38'!B44</f>
        <v xml:space="preserve"> MISCELLANEOUS SERVIC </v>
      </c>
      <c r="C42" s="24"/>
      <c r="D42" s="24"/>
      <c r="E42" s="31">
        <f>'[7]68-23-38'!E44</f>
        <v>2750</v>
      </c>
      <c r="F42" s="31">
        <f>'[7]68-23-38'!F44</f>
        <v>5018.22</v>
      </c>
      <c r="G42" s="31">
        <f>'[7]68-23-38'!G44</f>
        <v>2750</v>
      </c>
      <c r="H42" s="31">
        <f>'[7]68-23-38'!H44</f>
        <v>5862.08</v>
      </c>
      <c r="I42" s="31">
        <f>'[7]68-23-38'!I44</f>
        <v>7300</v>
      </c>
      <c r="J42" s="31">
        <f>'[7]68-23-38'!J44</f>
        <v>7000</v>
      </c>
    </row>
    <row r="43" spans="1:10" x14ac:dyDescent="0.25">
      <c r="A43" s="32"/>
      <c r="B43" s="32" t="s">
        <v>116</v>
      </c>
      <c r="C43" s="40">
        <f>SUM(C31:C41)</f>
        <v>27957</v>
      </c>
      <c r="D43" s="40">
        <f>SUM(D31:D41)</f>
        <v>25002.510000000002</v>
      </c>
      <c r="E43" s="40">
        <f>SUM(E31:E42)</f>
        <v>31041</v>
      </c>
      <c r="F43" s="40">
        <f t="shared" ref="F43:J43" si="3">SUM(F31:F42)</f>
        <v>35175.43</v>
      </c>
      <c r="G43" s="40">
        <f t="shared" si="3"/>
        <v>30841</v>
      </c>
      <c r="H43" s="40">
        <f t="shared" si="3"/>
        <v>24129.160000000003</v>
      </c>
      <c r="I43" s="40">
        <f t="shared" si="3"/>
        <v>46739</v>
      </c>
      <c r="J43" s="40">
        <f t="shared" si="3"/>
        <v>94439</v>
      </c>
    </row>
    <row r="44" spans="1:10" x14ac:dyDescent="0.25">
      <c r="A44" s="31" t="str">
        <f>'[7]68-23-38'!A46</f>
        <v xml:space="preserve"> 68-6502-23-38                          </v>
      </c>
      <c r="B44" s="31" t="str">
        <f xml:space="preserve"> '[7]68-23-38'!B46</f>
        <v xml:space="preserve"> BUILDINGS            </v>
      </c>
      <c r="C44" s="31">
        <f>'[7]68-23-38'!C46</f>
        <v>0</v>
      </c>
      <c r="D44" s="31">
        <f>'[7]68-23-38'!D46</f>
        <v>0</v>
      </c>
      <c r="E44" s="31">
        <f>'[7]68-23-38'!E46</f>
        <v>0</v>
      </c>
      <c r="F44" s="31">
        <f>'[7]68-23-38'!F46</f>
        <v>5655.74</v>
      </c>
      <c r="G44" s="31">
        <f>'[7]68-23-38'!G46</f>
        <v>0</v>
      </c>
      <c r="H44" s="31">
        <f>'[7]68-23-38'!H46</f>
        <v>0</v>
      </c>
      <c r="I44" s="31">
        <f>'[7]68-23-38'!I46</f>
        <v>0</v>
      </c>
      <c r="J44" s="31">
        <f>'[7]68-23-38'!J46</f>
        <v>172000</v>
      </c>
    </row>
    <row r="45" spans="1:10" x14ac:dyDescent="0.25">
      <c r="A45" s="31" t="str">
        <f>'[7]68-23-38'!A47</f>
        <v xml:space="preserve"> 68-6504-23-38                          </v>
      </c>
      <c r="B45" s="31" t="str">
        <f xml:space="preserve"> '[7]68-23-38'!B47</f>
        <v xml:space="preserve"> MACHINERY &amp; EQUIPMEN </v>
      </c>
      <c r="C45" s="31"/>
      <c r="D45" s="31"/>
      <c r="E45" s="31">
        <f>'[7]68-23-38'!E47</f>
        <v>0</v>
      </c>
      <c r="F45" s="31">
        <f>'[7]68-23-38'!F47</f>
        <v>12284</v>
      </c>
      <c r="G45" s="31">
        <f>'[7]68-23-38'!G47</f>
        <v>327535</v>
      </c>
      <c r="H45" s="31">
        <f>'[7]68-23-38'!H47</f>
        <v>360158.85</v>
      </c>
      <c r="I45" s="31">
        <f>'[7]68-23-38'!I47</f>
        <v>360159</v>
      </c>
      <c r="J45" s="31">
        <f>'[7]68-23-38'!J47</f>
        <v>0</v>
      </c>
    </row>
    <row r="46" spans="1:10" ht="15.75" thickBot="1" x14ac:dyDescent="0.3">
      <c r="A46" s="32"/>
      <c r="B46" s="32" t="s">
        <v>237</v>
      </c>
      <c r="C46" s="40">
        <f>SUM(C44:C45)</f>
        <v>0</v>
      </c>
      <c r="D46" s="40">
        <f>SUM(D44:D45)</f>
        <v>0</v>
      </c>
      <c r="E46" s="40">
        <f t="shared" ref="E46:J46" si="4">SUM(E44:E45)</f>
        <v>0</v>
      </c>
      <c r="F46" s="40">
        <f t="shared" si="4"/>
        <v>17939.739999999998</v>
      </c>
      <c r="G46" s="40">
        <f t="shared" si="4"/>
        <v>327535</v>
      </c>
      <c r="H46" s="40">
        <f t="shared" si="4"/>
        <v>360158.85</v>
      </c>
      <c r="I46" s="40">
        <f t="shared" si="4"/>
        <v>360159</v>
      </c>
      <c r="J46" s="40">
        <f t="shared" si="4"/>
        <v>172000</v>
      </c>
    </row>
    <row r="47" spans="1:10" ht="16.5" thickTop="1" thickBot="1" x14ac:dyDescent="0.3">
      <c r="A47" s="34"/>
      <c r="B47" s="48" t="str">
        <f>'[7]68-23-38'!B50</f>
        <v xml:space="preserve"> TRANSFER STATION</v>
      </c>
      <c r="C47" s="48">
        <f t="shared" ref="C47:H47" si="5">SUM(C8:C46)/2</f>
        <v>222682</v>
      </c>
      <c r="D47" s="48">
        <f t="shared" si="5"/>
        <v>211383.06000000003</v>
      </c>
      <c r="E47" s="48">
        <f t="shared" si="5"/>
        <v>363676</v>
      </c>
      <c r="F47" s="48">
        <f t="shared" si="5"/>
        <v>390521.31</v>
      </c>
      <c r="G47" s="48">
        <f t="shared" si="5"/>
        <v>617397</v>
      </c>
      <c r="H47" s="48">
        <f t="shared" si="5"/>
        <v>532848.73</v>
      </c>
      <c r="I47" s="48">
        <f t="shared" ref="I47:J47" si="6">SUM(I8:I46)/2</f>
        <v>744599</v>
      </c>
      <c r="J47" s="48">
        <f t="shared" si="6"/>
        <v>537562</v>
      </c>
    </row>
    <row r="48" spans="1:10" ht="15.75" thickTop="1" x14ac:dyDescent="0.25"/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workbookViewId="0">
      <selection activeCell="M24" sqref="M24"/>
    </sheetView>
  </sheetViews>
  <sheetFormatPr defaultRowHeight="15" x14ac:dyDescent="0.25"/>
  <cols>
    <col min="1" max="1" width="18.28515625" customWidth="1"/>
    <col min="2" max="2" width="27.7109375" bestFit="1" customWidth="1"/>
    <col min="3" max="4" width="0" hidden="1" customWidth="1"/>
  </cols>
  <sheetData>
    <row r="1" spans="1:10" x14ac:dyDescent="0.25">
      <c r="A1" s="147"/>
      <c r="B1" s="147"/>
      <c r="C1" s="153"/>
      <c r="D1" s="153"/>
      <c r="E1" s="153"/>
      <c r="F1" s="153"/>
      <c r="G1" s="153"/>
      <c r="H1" s="153"/>
      <c r="I1" s="153"/>
      <c r="J1" s="153"/>
    </row>
    <row r="2" spans="1:10" x14ac:dyDescent="0.25">
      <c r="A2" s="147"/>
      <c r="B2" s="147"/>
      <c r="C2" s="153"/>
      <c r="D2" s="153"/>
      <c r="E2" s="153"/>
      <c r="F2" s="153"/>
      <c r="G2" s="153"/>
      <c r="H2" s="153"/>
      <c r="I2" s="153"/>
      <c r="J2" s="153"/>
    </row>
    <row r="3" spans="1:10" x14ac:dyDescent="0.25">
      <c r="A3" s="147"/>
      <c r="B3" s="147"/>
      <c r="C3" s="153"/>
      <c r="D3" s="153"/>
      <c r="E3" s="153"/>
      <c r="F3" s="153"/>
      <c r="G3" s="153"/>
      <c r="H3" s="153"/>
      <c r="I3" s="153"/>
      <c r="J3" s="153"/>
    </row>
    <row r="4" spans="1:10" x14ac:dyDescent="0.25">
      <c r="A4" s="144" t="s">
        <v>0</v>
      </c>
      <c r="B4" s="145"/>
      <c r="C4" s="145"/>
      <c r="D4" s="145"/>
      <c r="E4" s="145"/>
      <c r="F4" s="145"/>
      <c r="G4" s="145"/>
      <c r="H4" s="145"/>
      <c r="I4" s="146"/>
      <c r="J4" s="146"/>
    </row>
    <row r="5" spans="1:10" x14ac:dyDescent="0.25">
      <c r="A5" s="144" t="s">
        <v>596</v>
      </c>
      <c r="B5" s="145"/>
      <c r="C5" s="145"/>
      <c r="D5" s="145"/>
      <c r="E5" s="145"/>
      <c r="F5" s="145"/>
      <c r="G5" s="145"/>
      <c r="H5" s="145"/>
      <c r="I5" s="146"/>
      <c r="J5" s="146"/>
    </row>
    <row r="6" spans="1:10" x14ac:dyDescent="0.25">
      <c r="A6" s="144" t="s">
        <v>238</v>
      </c>
      <c r="B6" s="145"/>
      <c r="C6" s="145"/>
      <c r="D6" s="145"/>
      <c r="E6" s="145"/>
      <c r="F6" s="145"/>
      <c r="G6" s="145"/>
      <c r="H6" s="145"/>
      <c r="I6" s="146"/>
      <c r="J6" s="146"/>
    </row>
    <row r="7" spans="1:10" x14ac:dyDescent="0.25">
      <c r="A7" s="72"/>
      <c r="B7" s="72"/>
      <c r="C7" s="72"/>
      <c r="D7" s="72"/>
      <c r="E7" s="72"/>
      <c r="F7" s="72"/>
      <c r="G7" s="72"/>
      <c r="H7" s="72"/>
      <c r="I7" s="143"/>
      <c r="J7" s="143"/>
    </row>
    <row r="8" spans="1:10" x14ac:dyDescent="0.25">
      <c r="A8" s="17" t="s">
        <v>32</v>
      </c>
      <c r="B8" s="17" t="s">
        <v>33</v>
      </c>
      <c r="C8" s="17" t="s">
        <v>2</v>
      </c>
      <c r="D8" s="17" t="s">
        <v>2</v>
      </c>
      <c r="E8" s="17" t="s">
        <v>3</v>
      </c>
      <c r="F8" s="17" t="s">
        <v>3</v>
      </c>
      <c r="G8" s="17" t="s">
        <v>4</v>
      </c>
      <c r="H8" s="17" t="s">
        <v>4</v>
      </c>
      <c r="I8" s="17" t="s">
        <v>4</v>
      </c>
      <c r="J8" s="17" t="s">
        <v>597</v>
      </c>
    </row>
    <row r="9" spans="1:10" x14ac:dyDescent="0.25">
      <c r="A9" s="17" t="s">
        <v>34</v>
      </c>
      <c r="B9" s="17"/>
      <c r="C9" s="17" t="s">
        <v>5</v>
      </c>
      <c r="D9" s="17" t="s">
        <v>6</v>
      </c>
      <c r="E9" s="17" t="s">
        <v>7</v>
      </c>
      <c r="F9" s="17" t="s">
        <v>6</v>
      </c>
      <c r="G9" s="17" t="s">
        <v>8</v>
      </c>
      <c r="H9" s="17" t="s">
        <v>6</v>
      </c>
      <c r="I9" s="17" t="s">
        <v>5</v>
      </c>
      <c r="J9" s="17" t="s">
        <v>9</v>
      </c>
    </row>
    <row r="10" spans="1:10" ht="15.75" thickBot="1" x14ac:dyDescent="0.3">
      <c r="A10" s="18" t="s">
        <v>10</v>
      </c>
      <c r="B10" s="18"/>
      <c r="C10" s="18" t="s">
        <v>11</v>
      </c>
      <c r="D10" s="18"/>
      <c r="E10" s="18" t="s">
        <v>11</v>
      </c>
      <c r="F10" s="18"/>
      <c r="G10" s="18" t="s">
        <v>11</v>
      </c>
      <c r="H10" s="18" t="s">
        <v>12</v>
      </c>
      <c r="I10" s="18" t="s">
        <v>11</v>
      </c>
      <c r="J10" s="18" t="s">
        <v>11</v>
      </c>
    </row>
    <row r="11" spans="1:10" ht="15.75" thickTop="1" x14ac:dyDescent="0.25">
      <c r="A11" s="51" t="s">
        <v>239</v>
      </c>
      <c r="B11" s="51" t="s">
        <v>145</v>
      </c>
      <c r="C11" s="51">
        <v>765131</v>
      </c>
      <c r="D11" s="51">
        <v>765131</v>
      </c>
      <c r="E11" s="51">
        <v>765131</v>
      </c>
      <c r="F11" s="51">
        <v>765131</v>
      </c>
      <c r="G11" s="51">
        <v>765131</v>
      </c>
      <c r="H11" s="51">
        <v>382565.52</v>
      </c>
      <c r="I11" s="51">
        <v>765131</v>
      </c>
      <c r="J11" s="51">
        <v>801857</v>
      </c>
    </row>
    <row r="12" spans="1:10" x14ac:dyDescent="0.25">
      <c r="A12" s="51" t="s">
        <v>240</v>
      </c>
      <c r="B12" s="51" t="s">
        <v>147</v>
      </c>
      <c r="C12" s="51">
        <v>223805</v>
      </c>
      <c r="D12" s="51">
        <v>223805</v>
      </c>
      <c r="E12" s="51">
        <v>223805</v>
      </c>
      <c r="F12" s="51">
        <v>223805</v>
      </c>
      <c r="G12" s="51">
        <v>223805</v>
      </c>
      <c r="H12" s="51">
        <v>111902.52</v>
      </c>
      <c r="I12" s="51">
        <v>223805</v>
      </c>
      <c r="J12" s="51">
        <v>292000</v>
      </c>
    </row>
    <row r="13" spans="1:10" x14ac:dyDescent="0.25">
      <c r="A13" s="51" t="s">
        <v>241</v>
      </c>
      <c r="B13" s="51" t="s">
        <v>242</v>
      </c>
      <c r="C13" s="51">
        <v>0</v>
      </c>
      <c r="D13" s="51">
        <v>784419</v>
      </c>
      <c r="E13" s="51">
        <v>0</v>
      </c>
      <c r="F13" s="51">
        <v>501004</v>
      </c>
      <c r="G13" s="51">
        <v>0</v>
      </c>
      <c r="H13" s="51">
        <v>0</v>
      </c>
      <c r="I13" s="51">
        <v>0</v>
      </c>
      <c r="J13" s="51">
        <v>0</v>
      </c>
    </row>
    <row r="14" spans="1:10" x14ac:dyDescent="0.25">
      <c r="A14" s="40"/>
      <c r="B14" s="66" t="s">
        <v>243</v>
      </c>
      <c r="C14" s="40">
        <v>988936</v>
      </c>
      <c r="D14" s="40">
        <v>1773355</v>
      </c>
      <c r="E14" s="40">
        <v>988936</v>
      </c>
      <c r="F14" s="40">
        <v>1489940</v>
      </c>
      <c r="G14" s="40">
        <v>988936</v>
      </c>
      <c r="H14" s="40">
        <v>494468.04000000004</v>
      </c>
      <c r="I14" s="40">
        <v>988936</v>
      </c>
      <c r="J14" s="40">
        <v>1093857</v>
      </c>
    </row>
    <row r="15" spans="1:10" x14ac:dyDescent="0.25">
      <c r="A15" s="51" t="s">
        <v>609</v>
      </c>
      <c r="B15" s="51" t="s">
        <v>166</v>
      </c>
      <c r="C15" s="51">
        <v>0</v>
      </c>
      <c r="D15" s="51"/>
      <c r="E15" s="51">
        <v>0</v>
      </c>
      <c r="F15" s="51">
        <v>-376</v>
      </c>
      <c r="G15" s="51">
        <v>0</v>
      </c>
      <c r="H15" s="51">
        <v>0</v>
      </c>
      <c r="I15" s="51">
        <v>0</v>
      </c>
      <c r="J15" s="51">
        <v>0</v>
      </c>
    </row>
    <row r="16" spans="1:10" x14ac:dyDescent="0.25">
      <c r="A16" s="51" t="s">
        <v>610</v>
      </c>
      <c r="B16" s="51" t="s">
        <v>168</v>
      </c>
      <c r="C16" s="51">
        <v>0</v>
      </c>
      <c r="D16" s="51"/>
      <c r="E16" s="51">
        <v>0</v>
      </c>
      <c r="F16" s="51">
        <v>0</v>
      </c>
      <c r="G16" s="51">
        <v>0</v>
      </c>
      <c r="H16" s="51">
        <v>0</v>
      </c>
      <c r="I16" s="51">
        <v>0</v>
      </c>
      <c r="J16" s="51">
        <v>0</v>
      </c>
    </row>
    <row r="17" spans="1:10" x14ac:dyDescent="0.25">
      <c r="A17" s="51" t="s">
        <v>611</v>
      </c>
      <c r="B17" s="51" t="s">
        <v>170</v>
      </c>
      <c r="C17" s="51">
        <v>0</v>
      </c>
      <c r="D17" s="51"/>
      <c r="E17" s="51">
        <v>0</v>
      </c>
      <c r="F17" s="51">
        <v>0</v>
      </c>
      <c r="G17" s="51">
        <v>0</v>
      </c>
      <c r="H17" s="51">
        <v>0</v>
      </c>
      <c r="I17" s="51">
        <v>0</v>
      </c>
      <c r="J17" s="51">
        <v>0</v>
      </c>
    </row>
    <row r="18" spans="1:10" x14ac:dyDescent="0.25">
      <c r="A18" s="51" t="s">
        <v>244</v>
      </c>
      <c r="B18" s="51" t="s">
        <v>172</v>
      </c>
      <c r="C18" s="51">
        <v>0</v>
      </c>
      <c r="D18" s="51">
        <v>-1055.07</v>
      </c>
      <c r="E18" s="51">
        <v>0</v>
      </c>
      <c r="F18" s="51">
        <v>-699.81</v>
      </c>
      <c r="G18" s="51">
        <v>0</v>
      </c>
      <c r="H18" s="51">
        <v>0</v>
      </c>
      <c r="I18" s="51">
        <v>0</v>
      </c>
      <c r="J18" s="51">
        <v>0</v>
      </c>
    </row>
    <row r="19" spans="1:10" x14ac:dyDescent="0.25">
      <c r="A19" s="51" t="s">
        <v>245</v>
      </c>
      <c r="B19" s="51" t="s">
        <v>246</v>
      </c>
      <c r="C19" s="51">
        <v>107413</v>
      </c>
      <c r="D19" s="51">
        <v>107412.61</v>
      </c>
      <c r="E19" s="51">
        <v>31865</v>
      </c>
      <c r="F19" s="51">
        <v>31864.83</v>
      </c>
      <c r="G19" s="51">
        <v>31411</v>
      </c>
      <c r="H19" s="51">
        <v>30448.67</v>
      </c>
      <c r="I19" s="51">
        <v>31411</v>
      </c>
      <c r="J19" s="51">
        <v>31603</v>
      </c>
    </row>
    <row r="20" spans="1:10" x14ac:dyDescent="0.25">
      <c r="A20" s="51" t="s">
        <v>247</v>
      </c>
      <c r="B20" s="51" t="s">
        <v>248</v>
      </c>
      <c r="C20" s="51">
        <v>233933</v>
      </c>
      <c r="D20" s="51">
        <v>233933.25</v>
      </c>
      <c r="E20" s="51">
        <v>234255</v>
      </c>
      <c r="F20" s="51">
        <v>234255.31</v>
      </c>
      <c r="G20" s="51">
        <v>234439</v>
      </c>
      <c r="H20" s="51">
        <v>193107.42</v>
      </c>
      <c r="I20" s="51">
        <v>234439</v>
      </c>
      <c r="J20" s="51">
        <v>234485</v>
      </c>
    </row>
    <row r="21" spans="1:10" ht="15.75" thickBot="1" x14ac:dyDescent="0.3">
      <c r="A21" s="40"/>
      <c r="B21" s="40" t="s">
        <v>249</v>
      </c>
      <c r="C21" s="40">
        <v>341346</v>
      </c>
      <c r="D21" s="40">
        <v>340290.79</v>
      </c>
      <c r="E21" s="40">
        <v>266120</v>
      </c>
      <c r="F21" s="40">
        <v>265044.33</v>
      </c>
      <c r="G21" s="40">
        <v>265850</v>
      </c>
      <c r="H21" s="40">
        <v>223556.09000000003</v>
      </c>
      <c r="I21" s="40">
        <v>265850</v>
      </c>
      <c r="J21" s="40">
        <v>266088</v>
      </c>
    </row>
    <row r="22" spans="1:10" ht="16.5" thickTop="1" thickBot="1" x14ac:dyDescent="0.3">
      <c r="A22" s="48"/>
      <c r="B22" s="48" t="s">
        <v>250</v>
      </c>
      <c r="C22" s="48">
        <v>1330282</v>
      </c>
      <c r="D22" s="48">
        <v>2113645.79</v>
      </c>
      <c r="E22" s="48">
        <v>1255056</v>
      </c>
      <c r="F22" s="48">
        <v>1754984.33</v>
      </c>
      <c r="G22" s="48">
        <v>1254786</v>
      </c>
      <c r="H22" s="48">
        <v>718024.13000000012</v>
      </c>
      <c r="I22" s="48">
        <v>1254786</v>
      </c>
      <c r="J22" s="48">
        <v>1359945</v>
      </c>
    </row>
    <row r="23" spans="1:10" ht="15.75" thickTop="1" x14ac:dyDescent="0.25"/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workbookViewId="0">
      <selection activeCell="O29" sqref="O29"/>
    </sheetView>
  </sheetViews>
  <sheetFormatPr defaultRowHeight="15" x14ac:dyDescent="0.25"/>
  <cols>
    <col min="1" max="1" width="32.42578125" customWidth="1"/>
    <col min="2" max="3" width="0" hidden="1" customWidth="1"/>
    <col min="4" max="4" width="14.140625" customWidth="1"/>
    <col min="5" max="6" width="10.7109375" bestFit="1" customWidth="1"/>
    <col min="7" max="7" width="12.28515625" customWidth="1"/>
    <col min="8" max="9" width="12.140625" customWidth="1"/>
  </cols>
  <sheetData>
    <row r="1" spans="1:9" x14ac:dyDescent="0.25">
      <c r="A1" s="13" t="s">
        <v>0</v>
      </c>
      <c r="B1" s="1"/>
      <c r="C1" s="1"/>
      <c r="D1" s="1"/>
      <c r="E1" s="1"/>
      <c r="F1" s="1"/>
      <c r="G1" s="1"/>
      <c r="H1" s="2"/>
      <c r="I1" s="2"/>
    </row>
    <row r="2" spans="1:9" x14ac:dyDescent="0.25">
      <c r="A2" s="13" t="str">
        <f>[1]Sheet1!$A$2</f>
        <v>BUDGET 2024-2025</v>
      </c>
      <c r="B2" s="1"/>
      <c r="C2" s="1"/>
      <c r="D2" s="1"/>
      <c r="E2" s="1"/>
      <c r="F2" s="1"/>
      <c r="G2" s="1"/>
      <c r="H2" s="2"/>
      <c r="I2" s="2"/>
    </row>
    <row r="3" spans="1:9" x14ac:dyDescent="0.25">
      <c r="A3" s="13" t="s">
        <v>251</v>
      </c>
      <c r="B3" s="1"/>
      <c r="C3" s="1"/>
      <c r="D3" s="1"/>
      <c r="E3" s="1"/>
      <c r="F3" s="1"/>
      <c r="G3" s="1"/>
      <c r="H3" s="2"/>
      <c r="I3" s="2"/>
    </row>
    <row r="4" spans="1:9" x14ac:dyDescent="0.25">
      <c r="A4" s="3"/>
      <c r="B4" s="3"/>
      <c r="C4" s="3"/>
      <c r="D4" s="3"/>
      <c r="E4" s="3"/>
      <c r="F4" s="3"/>
      <c r="G4" s="3"/>
      <c r="H4" s="3"/>
      <c r="I4" s="3"/>
    </row>
    <row r="5" spans="1:9" x14ac:dyDescent="0.25">
      <c r="A5" s="6"/>
      <c r="B5" s="6" t="str">
        <f>[1]Sheet1!D2</f>
        <v>2021-22</v>
      </c>
      <c r="C5" s="6" t="str">
        <f>[1]Sheet1!E2</f>
        <v>2021-22</v>
      </c>
      <c r="D5" s="6" t="str">
        <f>[1]Sheet1!F2</f>
        <v>2022-23</v>
      </c>
      <c r="E5" s="6" t="str">
        <f>[1]Sheet1!G2</f>
        <v>2022-23</v>
      </c>
      <c r="F5" s="6" t="str">
        <f>[1]Sheet1!H2</f>
        <v>2023-24</v>
      </c>
      <c r="G5" s="6" t="str">
        <f>[1]Sheet1!I2</f>
        <v>2023-24</v>
      </c>
      <c r="H5" s="6" t="str">
        <f>[1]Sheet1!J2</f>
        <v>2023-24</v>
      </c>
      <c r="I5" s="6" t="str">
        <f>[1]Sheet1!K2</f>
        <v>2024-25</v>
      </c>
    </row>
    <row r="6" spans="1:9" x14ac:dyDescent="0.25">
      <c r="A6" s="6"/>
      <c r="B6" s="6" t="str">
        <f>[1]Sheet1!D3</f>
        <v xml:space="preserve"> REVISED </v>
      </c>
      <c r="C6" s="6" t="str">
        <f>[1]Sheet1!E3</f>
        <v>ACTUAL</v>
      </c>
      <c r="D6" s="6" t="str">
        <f>[1]Sheet1!F3</f>
        <v>REVISED</v>
      </c>
      <c r="E6" s="6" t="str">
        <f>[1]Sheet1!G3</f>
        <v>ACTUAL</v>
      </c>
      <c r="F6" s="6" t="str">
        <f>[1]Sheet1!H3</f>
        <v>ADOPTED</v>
      </c>
      <c r="G6" s="6" t="str">
        <f>[1]Sheet1!I3</f>
        <v>ACTUAL</v>
      </c>
      <c r="H6" s="6" t="str">
        <f>[1]Sheet1!J3</f>
        <v xml:space="preserve"> REVISED </v>
      </c>
      <c r="I6" s="6" t="str">
        <f>[1]Sheet1!K3</f>
        <v>PROPOSED</v>
      </c>
    </row>
    <row r="7" spans="1:9" ht="15.75" thickBot="1" x14ac:dyDescent="0.3">
      <c r="A7" s="8" t="s">
        <v>10</v>
      </c>
      <c r="B7" s="8" t="str">
        <f>[1]Sheet1!D4</f>
        <v xml:space="preserve"> BUDGET</v>
      </c>
      <c r="C7" s="8"/>
      <c r="D7" s="8" t="str">
        <f>[1]Sheet1!F4</f>
        <v xml:space="preserve"> BUDGET</v>
      </c>
      <c r="E7" s="8"/>
      <c r="F7" s="8" t="str">
        <f>[1]Sheet1!H4</f>
        <v xml:space="preserve"> BUDGET</v>
      </c>
      <c r="G7" s="8" t="str">
        <f>[1]Sheet1!I4</f>
        <v>SIX MONTHS</v>
      </c>
      <c r="H7" s="8" t="str">
        <f>[1]Sheet1!J4</f>
        <v xml:space="preserve"> BUDGET</v>
      </c>
      <c r="I7" s="8" t="str">
        <f>[1]Sheet1!K4</f>
        <v xml:space="preserve"> BUDGET</v>
      </c>
    </row>
    <row r="8" spans="1:9" ht="15.75" thickTop="1" x14ac:dyDescent="0.25">
      <c r="A8" s="9"/>
      <c r="B8" s="9"/>
      <c r="C8" s="9"/>
      <c r="D8" s="9"/>
      <c r="E8" s="9"/>
      <c r="F8" s="10"/>
      <c r="G8" s="10"/>
      <c r="H8" s="3"/>
      <c r="I8" s="3"/>
    </row>
    <row r="9" spans="1:9" x14ac:dyDescent="0.25">
      <c r="A9" s="3" t="s">
        <v>13</v>
      </c>
      <c r="B9" s="3">
        <f>C9</f>
        <v>13484649</v>
      </c>
      <c r="C9" s="3">
        <v>13484649</v>
      </c>
      <c r="D9" s="3">
        <f>C20</f>
        <v>13546158.300000001</v>
      </c>
      <c r="E9" s="3">
        <f>D20</f>
        <v>13624727.300000001</v>
      </c>
      <c r="F9" s="3">
        <f>E20</f>
        <v>13799688.130000001</v>
      </c>
      <c r="G9" s="3">
        <f>F9</f>
        <v>13799688.130000001</v>
      </c>
      <c r="H9" s="3">
        <f>G9</f>
        <v>13799688.130000001</v>
      </c>
      <c r="I9" s="3">
        <f>H20</f>
        <v>13743578.130000001</v>
      </c>
    </row>
    <row r="10" spans="1:9" x14ac:dyDescent="0.25">
      <c r="A10" s="3" t="s">
        <v>14</v>
      </c>
      <c r="B10" s="3">
        <f>[9]Revenues!C19</f>
        <v>1334273</v>
      </c>
      <c r="C10" s="3">
        <f>[9]Revenues!D19</f>
        <v>1356725.07</v>
      </c>
      <c r="D10" s="3">
        <f>[9]Revenues!E19</f>
        <v>1362283</v>
      </c>
      <c r="E10" s="3">
        <f>[9]Revenues!F19</f>
        <v>1388797.32</v>
      </c>
      <c r="F10" s="3">
        <f>[9]Revenues!G19</f>
        <v>1373117</v>
      </c>
      <c r="G10" s="3">
        <f>[9]Revenues!H19</f>
        <v>863144.99</v>
      </c>
      <c r="H10" s="3">
        <f>[9]Revenues!I19</f>
        <v>1387617</v>
      </c>
      <c r="I10" s="3">
        <f>[9]Revenues!J19</f>
        <v>1375618</v>
      </c>
    </row>
    <row r="11" spans="1:9" ht="15.75" thickBot="1" x14ac:dyDescent="0.3">
      <c r="A11" s="3" t="s">
        <v>15</v>
      </c>
      <c r="B11" s="3">
        <v>0</v>
      </c>
      <c r="C11" s="3">
        <v>0</v>
      </c>
      <c r="D11" s="3">
        <v>0</v>
      </c>
      <c r="E11" s="3">
        <v>0</v>
      </c>
      <c r="F11" s="3">
        <v>0</v>
      </c>
      <c r="G11" s="3">
        <v>0</v>
      </c>
      <c r="H11" s="3">
        <v>0</v>
      </c>
      <c r="I11" s="3">
        <v>0</v>
      </c>
    </row>
    <row r="12" spans="1:9" ht="16.5" thickTop="1" thickBot="1" x14ac:dyDescent="0.3">
      <c r="A12" s="12" t="s">
        <v>16</v>
      </c>
      <c r="B12" s="12">
        <f>SUM(B9:B11)</f>
        <v>14818922</v>
      </c>
      <c r="C12" s="12">
        <f t="shared" ref="C12:I12" si="0">SUM(C9:C11)</f>
        <v>14841374.07</v>
      </c>
      <c r="D12" s="12">
        <f t="shared" si="0"/>
        <v>14908441.300000001</v>
      </c>
      <c r="E12" s="12">
        <f t="shared" si="0"/>
        <v>15013524.620000001</v>
      </c>
      <c r="F12" s="12">
        <f t="shared" si="0"/>
        <v>15172805.130000001</v>
      </c>
      <c r="G12" s="12">
        <f t="shared" si="0"/>
        <v>14662833.120000001</v>
      </c>
      <c r="H12" s="12">
        <f t="shared" si="0"/>
        <v>15187305.130000001</v>
      </c>
      <c r="I12" s="12">
        <f t="shared" si="0"/>
        <v>15119196.130000001</v>
      </c>
    </row>
    <row r="13" spans="1:9" ht="15.75" thickTop="1" x14ac:dyDescent="0.25">
      <c r="A13" s="3"/>
      <c r="B13" s="3"/>
      <c r="C13" s="3"/>
      <c r="D13" s="3"/>
      <c r="E13" s="3"/>
      <c r="F13" s="3"/>
      <c r="G13" s="3"/>
      <c r="H13" s="3"/>
      <c r="I13" s="3"/>
    </row>
    <row r="14" spans="1:9" x14ac:dyDescent="0.25">
      <c r="A14" s="3" t="s">
        <v>17</v>
      </c>
      <c r="B14" s="3"/>
      <c r="C14" s="3"/>
      <c r="D14" s="3"/>
      <c r="E14" s="3"/>
      <c r="F14" s="3"/>
      <c r="G14" s="3"/>
      <c r="H14" s="3"/>
      <c r="I14" s="3"/>
    </row>
    <row r="15" spans="1:9" x14ac:dyDescent="0.25">
      <c r="A15" s="3" t="s">
        <v>252</v>
      </c>
      <c r="B15" s="3">
        <f>'[10]67-16-36'!$C$46</f>
        <v>320533</v>
      </c>
      <c r="C15" s="3">
        <f>'[10]67-16-36'!$D$46</f>
        <v>182293.54</v>
      </c>
      <c r="D15" s="3">
        <f>'[10]67-16-36'!$E$46</f>
        <v>406426</v>
      </c>
      <c r="E15" s="3">
        <f>'[10]67-16-36'!$F$46</f>
        <v>349163</v>
      </c>
      <c r="F15" s="3">
        <f>'[10]67-16-36'!$G$46</f>
        <v>541092</v>
      </c>
      <c r="G15" s="3">
        <f>'[10]67-16-36'!$H$46</f>
        <v>60379.590000000004</v>
      </c>
      <c r="H15" s="3">
        <f>'[10]67-16-36'!$I$46</f>
        <v>541811</v>
      </c>
      <c r="I15" s="3">
        <f>'[10]67-16-36'!$J$46</f>
        <v>577761</v>
      </c>
    </row>
    <row r="16" spans="1:9" ht="15.75" thickBot="1" x14ac:dyDescent="0.3">
      <c r="A16" s="3" t="s">
        <v>26</v>
      </c>
      <c r="B16" s="3">
        <f>'[10]NON-DEPT BOOK'!C26</f>
        <v>1007447</v>
      </c>
      <c r="C16" s="3">
        <f>'[10]NON-DEPT BOOK'!D26</f>
        <v>1112922.23</v>
      </c>
      <c r="D16" s="3">
        <f>'[10]NON-DEPT BOOK'!E26</f>
        <v>877288</v>
      </c>
      <c r="E16" s="3">
        <f>'[10]NON-DEPT BOOK'!F26</f>
        <v>864673.49000000011</v>
      </c>
      <c r="F16" s="3">
        <f>'[10]NON-DEPT BOOK'!G26</f>
        <v>901916</v>
      </c>
      <c r="G16" s="3">
        <f>'[10]NON-DEPT BOOK'!H26</f>
        <v>666017.12000000011</v>
      </c>
      <c r="H16" s="3">
        <f>'[10]NON-DEPT BOOK'!I26</f>
        <v>901916</v>
      </c>
      <c r="I16" s="3">
        <f>'[10]NON-DEPT BOOK'!J26</f>
        <v>921304</v>
      </c>
    </row>
    <row r="17" spans="1:9" ht="16.5" thickTop="1" thickBot="1" x14ac:dyDescent="0.3">
      <c r="A17" s="12" t="s">
        <v>27</v>
      </c>
      <c r="B17" s="12">
        <f t="shared" ref="B17:I17" si="1">SUM(B15:B16)</f>
        <v>1327980</v>
      </c>
      <c r="C17" s="12">
        <f t="shared" si="1"/>
        <v>1295215.77</v>
      </c>
      <c r="D17" s="12">
        <f t="shared" si="1"/>
        <v>1283714</v>
      </c>
      <c r="E17" s="12">
        <f t="shared" si="1"/>
        <v>1213836.4900000002</v>
      </c>
      <c r="F17" s="12">
        <f t="shared" si="1"/>
        <v>1443008</v>
      </c>
      <c r="G17" s="12">
        <f t="shared" si="1"/>
        <v>726396.71000000008</v>
      </c>
      <c r="H17" s="12">
        <f t="shared" si="1"/>
        <v>1443727</v>
      </c>
      <c r="I17" s="12">
        <f t="shared" si="1"/>
        <v>1499065</v>
      </c>
    </row>
    <row r="18" spans="1:9" ht="15.75" thickTop="1" x14ac:dyDescent="0.25">
      <c r="A18" s="3"/>
      <c r="B18" s="3"/>
      <c r="C18" s="3"/>
      <c r="D18" s="3"/>
      <c r="E18" s="3"/>
      <c r="F18" s="3"/>
      <c r="G18" s="3"/>
      <c r="H18" s="3"/>
      <c r="I18" s="3"/>
    </row>
    <row r="19" spans="1:9" x14ac:dyDescent="0.25">
      <c r="A19" s="3"/>
      <c r="B19" s="3"/>
      <c r="C19" s="3"/>
      <c r="D19" s="3"/>
      <c r="E19" s="3"/>
      <c r="F19" s="3"/>
      <c r="G19" s="3"/>
      <c r="H19" s="3"/>
      <c r="I19" s="3"/>
    </row>
    <row r="20" spans="1:9" x14ac:dyDescent="0.25">
      <c r="A20" s="3" t="s">
        <v>28</v>
      </c>
      <c r="B20" s="3">
        <f t="shared" ref="B20:I20" si="2">B12-B17</f>
        <v>13490942</v>
      </c>
      <c r="C20" s="3">
        <f t="shared" si="2"/>
        <v>13546158.300000001</v>
      </c>
      <c r="D20" s="3">
        <f t="shared" si="2"/>
        <v>13624727.300000001</v>
      </c>
      <c r="E20" s="3">
        <f t="shared" si="2"/>
        <v>13799688.130000001</v>
      </c>
      <c r="F20" s="3">
        <f t="shared" si="2"/>
        <v>13729797.130000001</v>
      </c>
      <c r="G20" s="3">
        <f t="shared" si="2"/>
        <v>13936436.41</v>
      </c>
      <c r="H20" s="3">
        <f t="shared" si="2"/>
        <v>13743578.130000001</v>
      </c>
      <c r="I20" s="3">
        <f t="shared" si="2"/>
        <v>13620131.130000001</v>
      </c>
    </row>
    <row r="21" spans="1:9" x14ac:dyDescent="0.25">
      <c r="A21" s="3"/>
      <c r="B21" s="3"/>
      <c r="C21" s="3"/>
      <c r="D21" s="3"/>
      <c r="E21" s="3"/>
      <c r="F21" s="3"/>
      <c r="G21" s="3"/>
      <c r="H21" s="3"/>
      <c r="I21" s="3"/>
    </row>
    <row r="22" spans="1:9" x14ac:dyDescent="0.25">
      <c r="A22" s="3"/>
      <c r="B22" s="3"/>
      <c r="C22" s="3"/>
      <c r="D22" s="3"/>
      <c r="E22" s="3"/>
      <c r="F22" s="3"/>
      <c r="G22" s="3"/>
      <c r="H22" s="3"/>
      <c r="I22" s="3"/>
    </row>
    <row r="23" spans="1:9" x14ac:dyDescent="0.25">
      <c r="A23" s="3" t="s">
        <v>253</v>
      </c>
      <c r="B23" s="3"/>
      <c r="C23" s="3"/>
      <c r="D23" s="3"/>
      <c r="E23" s="3"/>
      <c r="F23" s="3"/>
      <c r="G23" s="3"/>
      <c r="H23" s="3"/>
      <c r="I23" s="3"/>
    </row>
    <row r="24" spans="1:9" x14ac:dyDescent="0.25">
      <c r="A24" s="3" t="s">
        <v>30</v>
      </c>
      <c r="B24" s="3">
        <f t="shared" ref="B24:I24" si="3">B10-B17</f>
        <v>6293</v>
      </c>
      <c r="C24" s="3">
        <f t="shared" si="3"/>
        <v>61509.300000000047</v>
      </c>
      <c r="D24" s="3">
        <f t="shared" si="3"/>
        <v>78569</v>
      </c>
      <c r="E24" s="3">
        <f t="shared" si="3"/>
        <v>174960.82999999984</v>
      </c>
      <c r="F24" s="3">
        <f t="shared" si="3"/>
        <v>-69891</v>
      </c>
      <c r="G24" s="3">
        <f t="shared" si="3"/>
        <v>136748.27999999991</v>
      </c>
      <c r="H24" s="3">
        <f t="shared" si="3"/>
        <v>-56110</v>
      </c>
      <c r="I24" s="3">
        <f t="shared" si="3"/>
        <v>-123447</v>
      </c>
    </row>
    <row r="25" spans="1:9" x14ac:dyDescent="0.25">
      <c r="A25" s="3"/>
      <c r="B25" s="3"/>
      <c r="C25" s="3"/>
      <c r="D25" s="3"/>
      <c r="E25" s="3"/>
      <c r="F25" s="3"/>
      <c r="G25" s="3"/>
    </row>
    <row r="26" spans="1:9" x14ac:dyDescent="0.25">
      <c r="A26" s="3"/>
      <c r="B26" s="3"/>
      <c r="C26" s="3"/>
      <c r="D26" s="3"/>
      <c r="E26" s="3"/>
      <c r="F26" s="3"/>
      <c r="G26" s="3"/>
    </row>
    <row r="27" spans="1:9" x14ac:dyDescent="0.25">
      <c r="A27" s="3"/>
      <c r="B27" s="3"/>
      <c r="C27" s="3"/>
      <c r="D27" s="3"/>
      <c r="E27" s="3"/>
      <c r="F27" s="3"/>
      <c r="G27" s="3"/>
    </row>
    <row r="28" spans="1:9" x14ac:dyDescent="0.25">
      <c r="A28" s="3"/>
      <c r="B28" s="3"/>
      <c r="C28" s="3"/>
      <c r="D28" s="3"/>
      <c r="E28" s="19"/>
      <c r="F28" s="3"/>
      <c r="G28" s="3"/>
    </row>
    <row r="29" spans="1:9" x14ac:dyDescent="0.25">
      <c r="A29" s="19"/>
      <c r="E29" s="19"/>
      <c r="F29" s="3"/>
      <c r="G29" s="3"/>
    </row>
    <row r="30" spans="1:9" x14ac:dyDescent="0.25">
      <c r="A30" s="13"/>
      <c r="B30" s="1"/>
      <c r="C30" s="1"/>
      <c r="D30" s="1"/>
      <c r="E30" s="1"/>
      <c r="F30" s="2"/>
      <c r="G30" s="2"/>
    </row>
    <row r="31" spans="1:9" x14ac:dyDescent="0.25">
      <c r="A31" s="13"/>
      <c r="B31" s="1"/>
      <c r="C31" s="1"/>
      <c r="D31" s="1"/>
      <c r="E31" s="1"/>
      <c r="F31" s="2"/>
      <c r="G31" s="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1"/>
  <sheetViews>
    <sheetView topLeftCell="A31" workbookViewId="0">
      <selection activeCell="N20" sqref="N20"/>
    </sheetView>
  </sheetViews>
  <sheetFormatPr defaultRowHeight="15" x14ac:dyDescent="0.25"/>
  <cols>
    <col min="1" max="1" width="16.7109375" customWidth="1"/>
    <col min="2" max="2" width="33.85546875" bestFit="1" customWidth="1"/>
    <col min="3" max="3" width="10.28515625" hidden="1" customWidth="1"/>
    <col min="4" max="4" width="9.7109375" hidden="1" customWidth="1"/>
    <col min="5" max="5" width="9.7109375" bestFit="1" customWidth="1"/>
    <col min="6" max="6" width="11.28515625" bestFit="1" customWidth="1"/>
    <col min="7" max="7" width="9.7109375" bestFit="1" customWidth="1"/>
    <col min="8" max="10" width="10.7109375" bestFit="1" customWidth="1"/>
  </cols>
  <sheetData>
    <row r="1" spans="1:10" x14ac:dyDescent="0.25">
      <c r="A1" s="72"/>
      <c r="B1" s="72"/>
      <c r="C1" s="72"/>
      <c r="D1" s="72"/>
      <c r="E1" s="72"/>
      <c r="F1" s="72"/>
      <c r="G1" s="72"/>
      <c r="H1" s="72"/>
      <c r="I1" s="143"/>
      <c r="J1" s="143"/>
    </row>
    <row r="2" spans="1:10" x14ac:dyDescent="0.25">
      <c r="A2" s="72"/>
      <c r="B2" s="72"/>
      <c r="C2" s="72"/>
      <c r="D2" s="72"/>
      <c r="E2" s="72"/>
      <c r="F2" s="72"/>
      <c r="G2" s="72"/>
      <c r="H2" s="72"/>
      <c r="I2" s="143"/>
      <c r="J2" s="143"/>
    </row>
    <row r="3" spans="1:10" x14ac:dyDescent="0.25">
      <c r="A3" s="144" t="s">
        <v>0</v>
      </c>
      <c r="B3" s="145"/>
      <c r="C3" s="145"/>
      <c r="D3" s="145"/>
      <c r="E3" s="145"/>
      <c r="F3" s="145"/>
      <c r="G3" s="145"/>
      <c r="H3" s="145"/>
      <c r="I3" s="146"/>
      <c r="J3" s="146"/>
    </row>
    <row r="4" spans="1:10" x14ac:dyDescent="0.25">
      <c r="A4" s="144" t="s">
        <v>596</v>
      </c>
      <c r="B4" s="145"/>
      <c r="C4" s="145"/>
      <c r="D4" s="145"/>
      <c r="E4" s="145"/>
      <c r="F4" s="145"/>
      <c r="G4" s="145"/>
      <c r="H4" s="145"/>
      <c r="I4" s="146"/>
      <c r="J4" s="146"/>
    </row>
    <row r="5" spans="1:10" x14ac:dyDescent="0.25">
      <c r="A5" s="144" t="s">
        <v>31</v>
      </c>
      <c r="B5" s="144"/>
      <c r="C5" s="144"/>
      <c r="D5" s="144"/>
      <c r="E5" s="144"/>
      <c r="F5" s="144"/>
      <c r="G5" s="144"/>
      <c r="H5" s="144"/>
      <c r="I5" s="144"/>
      <c r="J5" s="144"/>
    </row>
    <row r="6" spans="1:10" x14ac:dyDescent="0.25">
      <c r="A6" s="72"/>
      <c r="B6" s="72"/>
      <c r="C6" s="72"/>
      <c r="D6" s="72"/>
      <c r="E6" s="72"/>
      <c r="F6" s="72"/>
      <c r="G6" s="72"/>
      <c r="H6" s="72"/>
      <c r="I6" s="143"/>
      <c r="J6" s="143"/>
    </row>
    <row r="7" spans="1:10" x14ac:dyDescent="0.25">
      <c r="A7" s="17" t="s">
        <v>32</v>
      </c>
      <c r="B7" s="17" t="s">
        <v>33</v>
      </c>
      <c r="C7" s="17" t="s">
        <v>2</v>
      </c>
      <c r="D7" s="17" t="s">
        <v>2</v>
      </c>
      <c r="E7" s="17" t="s">
        <v>3</v>
      </c>
      <c r="F7" s="17" t="s">
        <v>3</v>
      </c>
      <c r="G7" s="17" t="s">
        <v>4</v>
      </c>
      <c r="H7" s="17" t="s">
        <v>4</v>
      </c>
      <c r="I7" s="17" t="s">
        <v>4</v>
      </c>
      <c r="J7" s="17" t="s">
        <v>597</v>
      </c>
    </row>
    <row r="8" spans="1:10" x14ac:dyDescent="0.25">
      <c r="A8" s="17" t="s">
        <v>34</v>
      </c>
      <c r="B8" s="17"/>
      <c r="C8" s="17" t="s">
        <v>5</v>
      </c>
      <c r="D8" s="17" t="s">
        <v>6</v>
      </c>
      <c r="E8" s="17" t="s">
        <v>7</v>
      </c>
      <c r="F8" s="17" t="s">
        <v>6</v>
      </c>
      <c r="G8" s="17" t="s">
        <v>8</v>
      </c>
      <c r="H8" s="17" t="s">
        <v>6</v>
      </c>
      <c r="I8" s="17" t="s">
        <v>5</v>
      </c>
      <c r="J8" s="17" t="s">
        <v>9</v>
      </c>
    </row>
    <row r="9" spans="1:10" ht="15.75" thickBot="1" x14ac:dyDescent="0.3">
      <c r="A9" s="18" t="s">
        <v>10</v>
      </c>
      <c r="B9" s="18"/>
      <c r="C9" s="18" t="s">
        <v>11</v>
      </c>
      <c r="D9" s="18"/>
      <c r="E9" s="18" t="s">
        <v>11</v>
      </c>
      <c r="F9" s="18"/>
      <c r="G9" s="18" t="s">
        <v>11</v>
      </c>
      <c r="H9" s="18" t="s">
        <v>12</v>
      </c>
      <c r="I9" s="18" t="s">
        <v>11</v>
      </c>
      <c r="J9" s="18" t="s">
        <v>11</v>
      </c>
    </row>
    <row r="10" spans="1:10" ht="15.75" thickTop="1" x14ac:dyDescent="0.25">
      <c r="A10" s="147" t="s">
        <v>35</v>
      </c>
      <c r="B10" s="147" t="s">
        <v>36</v>
      </c>
      <c r="C10" s="72">
        <v>65000</v>
      </c>
      <c r="D10" s="72">
        <v>66519.850000000006</v>
      </c>
      <c r="E10" s="72">
        <v>80000</v>
      </c>
      <c r="F10" s="72">
        <v>85621.3</v>
      </c>
      <c r="G10" s="72">
        <v>68000</v>
      </c>
      <c r="H10" s="72">
        <v>70806.080000000002</v>
      </c>
      <c r="I10" s="72">
        <v>83900</v>
      </c>
      <c r="J10" s="72">
        <v>87000</v>
      </c>
    </row>
    <row r="11" spans="1:10" x14ac:dyDescent="0.25">
      <c r="A11" s="72" t="s">
        <v>37</v>
      </c>
      <c r="B11" s="72" t="s">
        <v>38</v>
      </c>
      <c r="C11" s="72">
        <v>2350000</v>
      </c>
      <c r="D11" s="72">
        <v>2618964.88</v>
      </c>
      <c r="E11" s="72">
        <v>2448700</v>
      </c>
      <c r="F11" s="72">
        <v>2619597.37</v>
      </c>
      <c r="G11" s="72">
        <v>2648514</v>
      </c>
      <c r="H11" s="72">
        <v>1335686.8700000001</v>
      </c>
      <c r="I11" s="72">
        <v>2775341</v>
      </c>
      <c r="J11" s="72">
        <v>2806000</v>
      </c>
    </row>
    <row r="12" spans="1:10" x14ac:dyDescent="0.25">
      <c r="A12" s="72" t="s">
        <v>39</v>
      </c>
      <c r="B12" s="72" t="s">
        <v>40</v>
      </c>
      <c r="C12" s="72">
        <v>1379000</v>
      </c>
      <c r="D12" s="72">
        <v>1315870.8799999999</v>
      </c>
      <c r="E12" s="72">
        <v>1400000</v>
      </c>
      <c r="F12" s="72">
        <v>1470737.86</v>
      </c>
      <c r="G12" s="72">
        <v>1490000</v>
      </c>
      <c r="H12" s="72">
        <v>738337.98</v>
      </c>
      <c r="I12" s="72">
        <v>1490000</v>
      </c>
      <c r="J12" s="72">
        <v>1534700</v>
      </c>
    </row>
    <row r="13" spans="1:10" x14ac:dyDescent="0.25">
      <c r="A13" s="72" t="s">
        <v>41</v>
      </c>
      <c r="B13" s="72" t="s">
        <v>42</v>
      </c>
      <c r="C13" s="72">
        <v>530000</v>
      </c>
      <c r="D13" s="72">
        <v>543806.81000000006</v>
      </c>
      <c r="E13" s="72">
        <v>535000</v>
      </c>
      <c r="F13" s="72">
        <v>530540.16</v>
      </c>
      <c r="G13" s="72">
        <v>565559</v>
      </c>
      <c r="H13" s="72">
        <v>284537.2</v>
      </c>
      <c r="I13" s="72">
        <v>550000</v>
      </c>
      <c r="J13" s="72">
        <v>565500</v>
      </c>
    </row>
    <row r="14" spans="1:10" x14ac:dyDescent="0.25">
      <c r="A14" s="72" t="s">
        <v>43</v>
      </c>
      <c r="B14" s="72" t="s">
        <v>44</v>
      </c>
      <c r="C14" s="72">
        <v>0</v>
      </c>
      <c r="D14" s="72">
        <v>20617.2</v>
      </c>
      <c r="E14" s="72">
        <v>0</v>
      </c>
      <c r="F14" s="72">
        <v>13474.3</v>
      </c>
      <c r="G14" s="72">
        <v>0</v>
      </c>
      <c r="H14" s="72">
        <v>0</v>
      </c>
      <c r="I14" s="72">
        <v>0</v>
      </c>
      <c r="J14" s="72">
        <v>0</v>
      </c>
    </row>
    <row r="15" spans="1:10" x14ac:dyDescent="0.25">
      <c r="A15" s="72" t="s">
        <v>45</v>
      </c>
      <c r="B15" s="72" t="s">
        <v>46</v>
      </c>
      <c r="C15" s="72">
        <v>0</v>
      </c>
      <c r="D15" s="72">
        <v>-121.11</v>
      </c>
      <c r="E15" s="72">
        <v>0</v>
      </c>
      <c r="F15" s="72">
        <v>625.08000000000004</v>
      </c>
      <c r="G15" s="72">
        <v>0</v>
      </c>
      <c r="H15" s="72">
        <v>229.14</v>
      </c>
      <c r="I15" s="72">
        <v>0</v>
      </c>
      <c r="J15" s="72">
        <v>0</v>
      </c>
    </row>
    <row r="16" spans="1:10" x14ac:dyDescent="0.25">
      <c r="A16" s="147" t="s">
        <v>48</v>
      </c>
      <c r="B16" s="147" t="s">
        <v>49</v>
      </c>
      <c r="C16" s="72">
        <v>10000</v>
      </c>
      <c r="D16" s="72">
        <v>11787.99</v>
      </c>
      <c r="E16" s="72">
        <v>10000</v>
      </c>
      <c r="F16" s="72">
        <v>21862.38</v>
      </c>
      <c r="G16" s="72">
        <v>10000</v>
      </c>
      <c r="H16" s="72">
        <v>3522.01</v>
      </c>
      <c r="I16" s="72">
        <v>10000</v>
      </c>
      <c r="J16" s="72">
        <v>10000</v>
      </c>
    </row>
    <row r="17" spans="1:10" x14ac:dyDescent="0.25">
      <c r="A17" s="148"/>
      <c r="B17" s="149" t="s">
        <v>47</v>
      </c>
      <c r="C17" s="150">
        <v>4334000</v>
      </c>
      <c r="D17" s="150">
        <v>4577446.5</v>
      </c>
      <c r="E17" s="150">
        <v>4473700</v>
      </c>
      <c r="F17" s="150">
        <v>4742458.45</v>
      </c>
      <c r="G17" s="150">
        <v>4782073</v>
      </c>
      <c r="H17" s="150">
        <v>2433119.2800000003</v>
      </c>
      <c r="I17" s="150">
        <v>4909241</v>
      </c>
      <c r="J17" s="150">
        <v>5003200</v>
      </c>
    </row>
    <row r="18" spans="1:10" x14ac:dyDescent="0.25">
      <c r="A18" s="147" t="s">
        <v>50</v>
      </c>
      <c r="B18" s="147" t="s">
        <v>51</v>
      </c>
      <c r="C18" s="72">
        <v>2284084</v>
      </c>
      <c r="D18" s="72">
        <v>2456165.42</v>
      </c>
      <c r="E18" s="72">
        <v>2559500</v>
      </c>
      <c r="F18" s="72">
        <v>2679942.48</v>
      </c>
      <c r="G18" s="72">
        <v>2815450</v>
      </c>
      <c r="H18" s="72">
        <v>1457038.29</v>
      </c>
      <c r="I18" s="72">
        <v>2815450</v>
      </c>
      <c r="J18" s="72">
        <v>2900000</v>
      </c>
    </row>
    <row r="19" spans="1:10" x14ac:dyDescent="0.25">
      <c r="A19" s="147" t="s">
        <v>52</v>
      </c>
      <c r="B19" s="147" t="s">
        <v>53</v>
      </c>
      <c r="C19" s="72">
        <v>800000</v>
      </c>
      <c r="D19" s="72">
        <v>874066.46</v>
      </c>
      <c r="E19" s="72">
        <v>942000</v>
      </c>
      <c r="F19" s="72">
        <v>1010362.03</v>
      </c>
      <c r="G19" s="72">
        <v>968000</v>
      </c>
      <c r="H19" s="72">
        <v>512573.46</v>
      </c>
      <c r="I19" s="72">
        <v>968000</v>
      </c>
      <c r="J19" s="72">
        <v>997040</v>
      </c>
    </row>
    <row r="20" spans="1:10" x14ac:dyDescent="0.25">
      <c r="A20" s="147" t="s">
        <v>54</v>
      </c>
      <c r="B20" s="147" t="s">
        <v>55</v>
      </c>
      <c r="C20" s="72">
        <v>365000</v>
      </c>
      <c r="D20" s="72">
        <v>385883.74</v>
      </c>
      <c r="E20" s="72">
        <v>391480</v>
      </c>
      <c r="F20" s="72">
        <v>397740.28</v>
      </c>
      <c r="G20" s="72">
        <v>430628</v>
      </c>
      <c r="H20" s="72">
        <v>229782.41</v>
      </c>
      <c r="I20" s="72">
        <v>430628</v>
      </c>
      <c r="J20" s="72">
        <v>443547</v>
      </c>
    </row>
    <row r="21" spans="1:10" x14ac:dyDescent="0.25">
      <c r="A21" s="147" t="s">
        <v>56</v>
      </c>
      <c r="B21" s="147" t="s">
        <v>57</v>
      </c>
      <c r="C21" s="72">
        <v>0</v>
      </c>
      <c r="D21" s="72">
        <v>17637.04</v>
      </c>
      <c r="E21" s="72">
        <v>0</v>
      </c>
      <c r="F21" s="72">
        <v>78403.45</v>
      </c>
      <c r="G21" s="72">
        <v>0</v>
      </c>
      <c r="H21" s="72">
        <v>0</v>
      </c>
      <c r="I21" s="72">
        <v>0</v>
      </c>
      <c r="J21" s="72">
        <v>0</v>
      </c>
    </row>
    <row r="22" spans="1:10" x14ac:dyDescent="0.25">
      <c r="A22" s="147" t="s">
        <v>58</v>
      </c>
      <c r="B22" s="147" t="s">
        <v>59</v>
      </c>
      <c r="C22" s="72">
        <v>2000</v>
      </c>
      <c r="D22" s="72">
        <v>3234.38</v>
      </c>
      <c r="E22" s="72">
        <v>2000</v>
      </c>
      <c r="F22" s="72">
        <v>3336.16</v>
      </c>
      <c r="G22" s="72">
        <v>2200</v>
      </c>
      <c r="H22" s="72">
        <v>2796.72</v>
      </c>
      <c r="I22" s="72">
        <v>3000</v>
      </c>
      <c r="J22" s="72">
        <v>3000</v>
      </c>
    </row>
    <row r="23" spans="1:10" x14ac:dyDescent="0.25">
      <c r="A23" s="147" t="s">
        <v>60</v>
      </c>
      <c r="B23" s="147" t="s">
        <v>61</v>
      </c>
      <c r="C23" s="72">
        <v>230000</v>
      </c>
      <c r="D23" s="72">
        <v>339583.79</v>
      </c>
      <c r="E23" s="72">
        <v>234000</v>
      </c>
      <c r="F23" s="72">
        <v>241061.24</v>
      </c>
      <c r="G23" s="72">
        <v>302500</v>
      </c>
      <c r="H23" s="72">
        <v>129707</v>
      </c>
      <c r="I23" s="72">
        <v>302500</v>
      </c>
      <c r="J23" s="72">
        <v>311575</v>
      </c>
    </row>
    <row r="24" spans="1:10" x14ac:dyDescent="0.25">
      <c r="A24" s="147" t="s">
        <v>62</v>
      </c>
      <c r="B24" s="147" t="s">
        <v>63</v>
      </c>
      <c r="C24" s="72">
        <v>4000</v>
      </c>
      <c r="D24" s="72">
        <v>8926.08</v>
      </c>
      <c r="E24" s="72">
        <v>6000</v>
      </c>
      <c r="F24" s="72">
        <v>3929.64</v>
      </c>
      <c r="G24" s="72">
        <v>6600</v>
      </c>
      <c r="H24" s="72">
        <v>9144.86</v>
      </c>
      <c r="I24" s="72">
        <v>10000</v>
      </c>
      <c r="J24" s="72">
        <v>6798</v>
      </c>
    </row>
    <row r="25" spans="1:10" x14ac:dyDescent="0.25">
      <c r="A25" s="72" t="s">
        <v>65</v>
      </c>
      <c r="B25" s="72" t="s">
        <v>66</v>
      </c>
      <c r="C25" s="72">
        <v>27000</v>
      </c>
      <c r="D25" s="72">
        <v>6201.58</v>
      </c>
      <c r="E25" s="72">
        <v>5000</v>
      </c>
      <c r="F25" s="72">
        <v>8750</v>
      </c>
      <c r="G25" s="72">
        <v>5500</v>
      </c>
      <c r="H25" s="72">
        <v>3437.5</v>
      </c>
      <c r="I25" s="72">
        <v>5500</v>
      </c>
      <c r="J25" s="72">
        <v>5665</v>
      </c>
    </row>
    <row r="26" spans="1:10" x14ac:dyDescent="0.25">
      <c r="A26" s="148"/>
      <c r="B26" s="149" t="s">
        <v>64</v>
      </c>
      <c r="C26" s="150">
        <v>3712084</v>
      </c>
      <c r="D26" s="150">
        <v>4091698.49</v>
      </c>
      <c r="E26" s="150">
        <v>4139980</v>
      </c>
      <c r="F26" s="150">
        <v>4423525.28</v>
      </c>
      <c r="G26" s="150">
        <v>4530878</v>
      </c>
      <c r="H26" s="150">
        <v>2344480.2400000002</v>
      </c>
      <c r="I26" s="150">
        <v>4535078</v>
      </c>
      <c r="J26" s="150">
        <v>4667625</v>
      </c>
    </row>
    <row r="27" spans="1:10" x14ac:dyDescent="0.25">
      <c r="A27" s="36"/>
      <c r="B27" s="36"/>
      <c r="C27" s="51"/>
      <c r="D27" s="51"/>
      <c r="E27" s="51"/>
      <c r="F27" s="51"/>
      <c r="G27" s="51"/>
      <c r="H27" s="51"/>
      <c r="I27" s="51"/>
      <c r="J27" s="51"/>
    </row>
    <row r="28" spans="1:10" x14ac:dyDescent="0.25">
      <c r="A28" s="72" t="s">
        <v>67</v>
      </c>
      <c r="B28" s="72" t="s">
        <v>68</v>
      </c>
      <c r="C28" s="72">
        <v>4200</v>
      </c>
      <c r="D28" s="72">
        <v>2460.42</v>
      </c>
      <c r="E28" s="72">
        <v>4000</v>
      </c>
      <c r="F28" s="72">
        <v>2645.16</v>
      </c>
      <c r="G28" s="72">
        <v>2500</v>
      </c>
      <c r="H28" s="72">
        <v>1703</v>
      </c>
      <c r="I28" s="72">
        <v>2500</v>
      </c>
      <c r="J28" s="72">
        <v>2500</v>
      </c>
    </row>
    <row r="29" spans="1:10" x14ac:dyDescent="0.25">
      <c r="A29" s="72" t="s">
        <v>69</v>
      </c>
      <c r="B29" s="72" t="s">
        <v>70</v>
      </c>
      <c r="C29" s="72">
        <v>170000</v>
      </c>
      <c r="D29" s="72">
        <v>231836.32</v>
      </c>
      <c r="E29" s="72">
        <v>170000</v>
      </c>
      <c r="F29" s="72">
        <v>168774.56</v>
      </c>
      <c r="G29" s="72">
        <v>223392</v>
      </c>
      <c r="H29" s="72">
        <v>97655.13</v>
      </c>
      <c r="I29" s="72">
        <v>137000</v>
      </c>
      <c r="J29" s="72">
        <v>223392</v>
      </c>
    </row>
    <row r="30" spans="1:10" x14ac:dyDescent="0.25">
      <c r="A30" s="72" t="s">
        <v>71</v>
      </c>
      <c r="B30" s="72" t="s">
        <v>72</v>
      </c>
      <c r="C30" s="72">
        <v>0</v>
      </c>
      <c r="D30" s="72">
        <v>121.25</v>
      </c>
      <c r="E30" s="72">
        <v>0</v>
      </c>
      <c r="F30" s="72">
        <v>31.83</v>
      </c>
      <c r="G30" s="72">
        <v>0</v>
      </c>
      <c r="H30" s="72">
        <v>65.08</v>
      </c>
      <c r="I30" s="72">
        <v>0</v>
      </c>
      <c r="J30" s="72">
        <v>0</v>
      </c>
    </row>
    <row r="31" spans="1:10" x14ac:dyDescent="0.25">
      <c r="A31" s="72" t="s">
        <v>73</v>
      </c>
      <c r="B31" s="72" t="s">
        <v>74</v>
      </c>
      <c r="C31" s="72">
        <v>2000</v>
      </c>
      <c r="D31" s="72">
        <v>2002.68</v>
      </c>
      <c r="E31" s="72">
        <v>2000</v>
      </c>
      <c r="F31" s="72">
        <v>1850</v>
      </c>
      <c r="G31" s="72">
        <v>2000</v>
      </c>
      <c r="H31" s="72">
        <v>1150</v>
      </c>
      <c r="I31" s="72">
        <v>2000</v>
      </c>
      <c r="J31" s="72">
        <v>2000</v>
      </c>
    </row>
    <row r="32" spans="1:10" x14ac:dyDescent="0.25">
      <c r="A32" s="72" t="s">
        <v>75</v>
      </c>
      <c r="B32" s="72" t="s">
        <v>76</v>
      </c>
      <c r="C32" s="72">
        <v>40000</v>
      </c>
      <c r="D32" s="72">
        <v>56330.84</v>
      </c>
      <c r="E32" s="72">
        <v>41500</v>
      </c>
      <c r="F32" s="72">
        <v>48899.61</v>
      </c>
      <c r="G32" s="72">
        <v>44886</v>
      </c>
      <c r="H32" s="72">
        <v>21572.17</v>
      </c>
      <c r="I32" s="72">
        <v>44886</v>
      </c>
      <c r="J32" s="72">
        <v>44886</v>
      </c>
    </row>
    <row r="33" spans="1:10" x14ac:dyDescent="0.25">
      <c r="A33" s="72" t="s">
        <v>77</v>
      </c>
      <c r="B33" s="72" t="s">
        <v>78</v>
      </c>
      <c r="C33" s="72">
        <v>30000</v>
      </c>
      <c r="D33" s="72">
        <v>52578.879999999997</v>
      </c>
      <c r="E33" s="72">
        <v>24000</v>
      </c>
      <c r="F33" s="72">
        <v>44032.52</v>
      </c>
      <c r="G33" s="72">
        <v>30000</v>
      </c>
      <c r="H33" s="72">
        <v>34454.51</v>
      </c>
      <c r="I33" s="72">
        <v>35000</v>
      </c>
      <c r="J33" s="72">
        <v>35000</v>
      </c>
    </row>
    <row r="34" spans="1:10" x14ac:dyDescent="0.25">
      <c r="A34" s="72" t="s">
        <v>79</v>
      </c>
      <c r="B34" s="72" t="s">
        <v>80</v>
      </c>
      <c r="C34" s="72">
        <v>0</v>
      </c>
      <c r="D34" s="72">
        <v>0</v>
      </c>
      <c r="E34" s="72">
        <v>0</v>
      </c>
      <c r="F34" s="72">
        <v>315</v>
      </c>
      <c r="G34" s="72">
        <v>0</v>
      </c>
      <c r="H34" s="72">
        <v>0</v>
      </c>
      <c r="I34" s="72">
        <v>0</v>
      </c>
      <c r="J34" s="72">
        <v>0</v>
      </c>
    </row>
    <row r="35" spans="1:10" x14ac:dyDescent="0.25">
      <c r="A35" s="72" t="s">
        <v>81</v>
      </c>
      <c r="B35" s="72" t="s">
        <v>82</v>
      </c>
      <c r="C35" s="72">
        <v>62000</v>
      </c>
      <c r="D35" s="72">
        <v>64431.33</v>
      </c>
      <c r="E35" s="72">
        <v>57000</v>
      </c>
      <c r="F35" s="72">
        <v>54358.71</v>
      </c>
      <c r="G35" s="72">
        <v>64000</v>
      </c>
      <c r="H35" s="72">
        <v>28445.87</v>
      </c>
      <c r="I35" s="72">
        <v>64000</v>
      </c>
      <c r="J35" s="72">
        <v>64000</v>
      </c>
    </row>
    <row r="36" spans="1:10" x14ac:dyDescent="0.25">
      <c r="A36" s="72" t="s">
        <v>83</v>
      </c>
      <c r="B36" s="72" t="s">
        <v>84</v>
      </c>
      <c r="C36" s="72">
        <v>60000</v>
      </c>
      <c r="D36" s="72">
        <v>80632.7</v>
      </c>
      <c r="E36" s="72">
        <v>69000</v>
      </c>
      <c r="F36" s="72">
        <v>91269.51</v>
      </c>
      <c r="G36" s="72">
        <v>74000</v>
      </c>
      <c r="H36" s="72">
        <v>51159.519999999997</v>
      </c>
      <c r="I36" s="72">
        <v>74000</v>
      </c>
      <c r="J36" s="72">
        <v>80000</v>
      </c>
    </row>
    <row r="37" spans="1:10" x14ac:dyDescent="0.25">
      <c r="A37" s="72" t="s">
        <v>85</v>
      </c>
      <c r="B37" s="72" t="s">
        <v>86</v>
      </c>
      <c r="C37" s="72">
        <v>0</v>
      </c>
      <c r="D37" s="72">
        <v>-244.38</v>
      </c>
      <c r="E37" s="72">
        <v>0</v>
      </c>
      <c r="F37" s="72">
        <v>0</v>
      </c>
      <c r="G37" s="72">
        <v>0</v>
      </c>
      <c r="H37" s="72">
        <v>0</v>
      </c>
      <c r="I37" s="72">
        <v>0</v>
      </c>
      <c r="J37" s="72">
        <v>0</v>
      </c>
    </row>
    <row r="38" spans="1:10" x14ac:dyDescent="0.25">
      <c r="A38" s="72" t="s">
        <v>87</v>
      </c>
      <c r="B38" s="72" t="s">
        <v>88</v>
      </c>
      <c r="C38" s="72">
        <v>52000</v>
      </c>
      <c r="D38" s="72">
        <v>63326.43</v>
      </c>
      <c r="E38" s="72">
        <v>50000</v>
      </c>
      <c r="F38" s="72">
        <v>75574.06</v>
      </c>
      <c r="G38" s="72">
        <v>50000</v>
      </c>
      <c r="H38" s="72">
        <v>31980.87</v>
      </c>
      <c r="I38" s="72">
        <v>50000</v>
      </c>
      <c r="J38" s="72">
        <v>50000</v>
      </c>
    </row>
    <row r="39" spans="1:10" x14ac:dyDescent="0.25">
      <c r="A39" s="150"/>
      <c r="B39" s="151" t="s">
        <v>89</v>
      </c>
      <c r="C39" s="150">
        <v>420200</v>
      </c>
      <c r="D39" s="150">
        <v>553476.47000000009</v>
      </c>
      <c r="E39" s="150">
        <v>417500</v>
      </c>
      <c r="F39" s="150">
        <v>487750.96</v>
      </c>
      <c r="G39" s="150">
        <v>490778</v>
      </c>
      <c r="H39" s="150">
        <v>268186.15000000002</v>
      </c>
      <c r="I39" s="150">
        <v>409386</v>
      </c>
      <c r="J39" s="150">
        <v>501778</v>
      </c>
    </row>
    <row r="40" spans="1:10" x14ac:dyDescent="0.25">
      <c r="A40" s="72" t="s">
        <v>90</v>
      </c>
      <c r="B40" s="72" t="s">
        <v>91</v>
      </c>
      <c r="C40" s="72">
        <v>-2088057</v>
      </c>
      <c r="D40" s="72">
        <v>32664.12</v>
      </c>
      <c r="E40" s="72">
        <v>150000</v>
      </c>
      <c r="F40" s="72">
        <v>231054.04</v>
      </c>
      <c r="G40" s="72">
        <v>150000</v>
      </c>
      <c r="H40" s="72">
        <v>163124.17000000001</v>
      </c>
      <c r="I40" s="72">
        <v>220000</v>
      </c>
      <c r="J40" s="72">
        <v>125000</v>
      </c>
    </row>
    <row r="41" spans="1:10" x14ac:dyDescent="0.25">
      <c r="A41" s="72" t="s">
        <v>92</v>
      </c>
      <c r="B41" s="72" t="s">
        <v>93</v>
      </c>
      <c r="C41" s="72">
        <v>0</v>
      </c>
      <c r="D41" s="72">
        <v>-146287.85</v>
      </c>
      <c r="E41" s="72">
        <v>0</v>
      </c>
      <c r="F41" s="72">
        <v>0</v>
      </c>
      <c r="G41" s="72">
        <v>0</v>
      </c>
      <c r="H41" s="72">
        <v>0</v>
      </c>
      <c r="I41" s="72">
        <v>31163</v>
      </c>
      <c r="J41" s="72">
        <v>0</v>
      </c>
    </row>
    <row r="42" spans="1:10" x14ac:dyDescent="0.25">
      <c r="A42" s="72" t="s">
        <v>94</v>
      </c>
      <c r="B42" s="72" t="s">
        <v>95</v>
      </c>
      <c r="C42" s="72">
        <v>1000</v>
      </c>
      <c r="D42" s="72">
        <v>19118.23</v>
      </c>
      <c r="E42" s="72">
        <v>10000</v>
      </c>
      <c r="F42" s="72">
        <v>19724.39</v>
      </c>
      <c r="G42" s="72">
        <v>10000</v>
      </c>
      <c r="H42" s="72">
        <v>70287.8</v>
      </c>
      <c r="I42" s="72">
        <v>76650</v>
      </c>
      <c r="J42" s="72">
        <v>15000</v>
      </c>
    </row>
    <row r="43" spans="1:10" x14ac:dyDescent="0.25">
      <c r="A43" s="72" t="s">
        <v>96</v>
      </c>
      <c r="B43" s="72" t="s">
        <v>97</v>
      </c>
      <c r="C43" s="72">
        <v>2500</v>
      </c>
      <c r="D43" s="72">
        <v>2932.56</v>
      </c>
      <c r="E43" s="72">
        <v>2500</v>
      </c>
      <c r="F43" s="72">
        <v>2932.56</v>
      </c>
      <c r="G43" s="72">
        <v>2500</v>
      </c>
      <c r="H43" s="72">
        <v>1466.28</v>
      </c>
      <c r="I43" s="72">
        <v>2500</v>
      </c>
      <c r="J43" s="72">
        <v>2500</v>
      </c>
    </row>
    <row r="44" spans="1:10" x14ac:dyDescent="0.25">
      <c r="A44" s="150"/>
      <c r="B44" s="151" t="s">
        <v>98</v>
      </c>
      <c r="C44" s="150">
        <v>-2084557</v>
      </c>
      <c r="D44" s="150">
        <v>-91572.940000000017</v>
      </c>
      <c r="E44" s="150">
        <v>162500</v>
      </c>
      <c r="F44" s="150">
        <v>253710.99</v>
      </c>
      <c r="G44" s="150">
        <v>162500</v>
      </c>
      <c r="H44" s="150">
        <v>234878.25000000003</v>
      </c>
      <c r="I44" s="150">
        <v>330313</v>
      </c>
      <c r="J44" s="150">
        <v>142500</v>
      </c>
    </row>
    <row r="45" spans="1:10" x14ac:dyDescent="0.25">
      <c r="A45" s="11" t="s">
        <v>99</v>
      </c>
      <c r="B45" s="11" t="s">
        <v>100</v>
      </c>
      <c r="C45" s="72">
        <v>2093057</v>
      </c>
      <c r="D45" s="72">
        <v>0</v>
      </c>
      <c r="E45" s="72">
        <v>0</v>
      </c>
      <c r="F45" s="72">
        <v>0</v>
      </c>
      <c r="G45" s="72">
        <v>0</v>
      </c>
      <c r="H45" s="72">
        <v>0</v>
      </c>
      <c r="I45" s="72">
        <v>0</v>
      </c>
      <c r="J45" s="72">
        <v>0</v>
      </c>
    </row>
    <row r="46" spans="1:10" x14ac:dyDescent="0.25">
      <c r="A46" s="150"/>
      <c r="B46" s="151" t="s">
        <v>101</v>
      </c>
      <c r="C46" s="150">
        <v>2093057</v>
      </c>
      <c r="D46" s="150">
        <v>0</v>
      </c>
      <c r="E46" s="150">
        <v>0</v>
      </c>
      <c r="F46" s="150">
        <v>0</v>
      </c>
      <c r="G46" s="150">
        <v>0</v>
      </c>
      <c r="H46" s="150">
        <v>0</v>
      </c>
      <c r="I46" s="150">
        <v>0</v>
      </c>
      <c r="J46" s="150">
        <v>0</v>
      </c>
    </row>
    <row r="47" spans="1:10" x14ac:dyDescent="0.25">
      <c r="A47" s="147" t="s">
        <v>102</v>
      </c>
      <c r="B47" s="147" t="s">
        <v>103</v>
      </c>
      <c r="C47" s="72">
        <v>326673</v>
      </c>
      <c r="D47" s="72">
        <v>326673.01</v>
      </c>
      <c r="E47" s="72">
        <v>328133</v>
      </c>
      <c r="F47" s="72">
        <v>328133.01</v>
      </c>
      <c r="G47" s="72">
        <v>329137</v>
      </c>
      <c r="H47" s="72">
        <v>290461.53000000003</v>
      </c>
      <c r="I47" s="72">
        <v>329137</v>
      </c>
      <c r="J47" s="72">
        <v>328677</v>
      </c>
    </row>
    <row r="48" spans="1:10" x14ac:dyDescent="0.25">
      <c r="A48" s="147"/>
      <c r="B48" s="147"/>
      <c r="C48" s="72"/>
      <c r="D48" s="72"/>
      <c r="E48" s="72"/>
      <c r="F48" s="72"/>
      <c r="G48" s="72"/>
      <c r="H48" s="72"/>
      <c r="I48" s="72"/>
      <c r="J48" s="72"/>
    </row>
    <row r="49" spans="1:10" ht="15.75" thickBot="1" x14ac:dyDescent="0.3">
      <c r="A49" s="150"/>
      <c r="B49" s="151" t="s">
        <v>104</v>
      </c>
      <c r="C49" s="150">
        <v>326673</v>
      </c>
      <c r="D49" s="150">
        <v>326673.01</v>
      </c>
      <c r="E49" s="150">
        <v>328133</v>
      </c>
      <c r="F49" s="150">
        <v>328133.01</v>
      </c>
      <c r="G49" s="150">
        <v>329137</v>
      </c>
      <c r="H49" s="150">
        <v>290461.53000000003</v>
      </c>
      <c r="I49" s="150">
        <v>329137</v>
      </c>
      <c r="J49" s="150">
        <v>328677</v>
      </c>
    </row>
    <row r="50" spans="1:10" ht="16.5" thickTop="1" thickBot="1" x14ac:dyDescent="0.3">
      <c r="A50" s="92"/>
      <c r="B50" s="92" t="s">
        <v>105</v>
      </c>
      <c r="C50" s="92">
        <v>8801457</v>
      </c>
      <c r="D50" s="92">
        <v>9457721.5299999975</v>
      </c>
      <c r="E50" s="92">
        <v>9521813</v>
      </c>
      <c r="F50" s="92">
        <v>10235578.689999999</v>
      </c>
      <c r="G50" s="92">
        <v>5571125</v>
      </c>
      <c r="H50" s="92">
        <v>5571125.4499999993</v>
      </c>
      <c r="I50" s="92">
        <v>10513155</v>
      </c>
      <c r="J50" s="92">
        <v>10643780</v>
      </c>
    </row>
    <row r="51" spans="1:10" ht="15.75" thickTop="1" x14ac:dyDescent="0.25"/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workbookViewId="0">
      <selection activeCell="J19" sqref="J19"/>
    </sheetView>
  </sheetViews>
  <sheetFormatPr defaultRowHeight="15" x14ac:dyDescent="0.25"/>
  <cols>
    <col min="1" max="1" width="13.42578125" customWidth="1"/>
    <col min="2" max="2" width="31.5703125" bestFit="1" customWidth="1"/>
  </cols>
  <sheetData>
    <row r="1" spans="1:8" x14ac:dyDescent="0.25">
      <c r="A1" s="144" t="s">
        <v>0</v>
      </c>
      <c r="B1" s="145"/>
      <c r="C1" s="145"/>
      <c r="D1" s="145"/>
      <c r="E1" s="145"/>
      <c r="F1" s="145"/>
      <c r="G1" s="146"/>
      <c r="H1" s="146"/>
    </row>
    <row r="2" spans="1:8" x14ac:dyDescent="0.25">
      <c r="A2" s="144" t="s">
        <v>596</v>
      </c>
      <c r="B2" s="145"/>
      <c r="C2" s="145"/>
      <c r="D2" s="145"/>
      <c r="E2" s="145"/>
      <c r="F2" s="145"/>
      <c r="G2" s="146"/>
      <c r="H2" s="146"/>
    </row>
    <row r="3" spans="1:8" x14ac:dyDescent="0.25">
      <c r="A3" s="144" t="s">
        <v>254</v>
      </c>
      <c r="B3" s="145"/>
      <c r="C3" s="145"/>
      <c r="D3" s="145"/>
      <c r="E3" s="145"/>
      <c r="F3" s="145"/>
      <c r="G3" s="146"/>
      <c r="H3" s="146"/>
    </row>
    <row r="4" spans="1:8" x14ac:dyDescent="0.25">
      <c r="A4" s="72"/>
      <c r="B4" s="72"/>
      <c r="C4" s="72"/>
      <c r="D4" s="72"/>
      <c r="E4" s="72"/>
      <c r="F4" s="72"/>
      <c r="G4" s="143"/>
      <c r="H4" s="143"/>
    </row>
    <row r="5" spans="1:8" x14ac:dyDescent="0.25">
      <c r="A5" s="17" t="s">
        <v>32</v>
      </c>
      <c r="B5" s="17" t="s">
        <v>33</v>
      </c>
      <c r="C5" s="17" t="s">
        <v>3</v>
      </c>
      <c r="D5" s="17" t="s">
        <v>3</v>
      </c>
      <c r="E5" s="17" t="s">
        <v>4</v>
      </c>
      <c r="F5" s="17" t="s">
        <v>4</v>
      </c>
      <c r="G5" s="17" t="s">
        <v>4</v>
      </c>
      <c r="H5" s="17" t="s">
        <v>597</v>
      </c>
    </row>
    <row r="6" spans="1:8" x14ac:dyDescent="0.25">
      <c r="A6" s="17" t="s">
        <v>34</v>
      </c>
      <c r="B6" s="17"/>
      <c r="C6" s="17" t="s">
        <v>7</v>
      </c>
      <c r="D6" s="17" t="s">
        <v>6</v>
      </c>
      <c r="E6" s="17" t="s">
        <v>8</v>
      </c>
      <c r="F6" s="17" t="s">
        <v>6</v>
      </c>
      <c r="G6" s="17" t="s">
        <v>5</v>
      </c>
      <c r="H6" s="17" t="s">
        <v>9</v>
      </c>
    </row>
    <row r="7" spans="1:8" ht="15.75" thickBot="1" x14ac:dyDescent="0.3">
      <c r="A7" s="18" t="s">
        <v>10</v>
      </c>
      <c r="B7" s="18"/>
      <c r="C7" s="18" t="s">
        <v>11</v>
      </c>
      <c r="D7" s="18"/>
      <c r="E7" s="18" t="s">
        <v>11</v>
      </c>
      <c r="F7" s="154" t="s">
        <v>12</v>
      </c>
      <c r="G7" s="18" t="s">
        <v>11</v>
      </c>
      <c r="H7" s="18" t="s">
        <v>11</v>
      </c>
    </row>
    <row r="8" spans="1:8" ht="15.75" thickTop="1" x14ac:dyDescent="0.25">
      <c r="A8" s="51" t="s">
        <v>255</v>
      </c>
      <c r="B8" s="51" t="s">
        <v>256</v>
      </c>
      <c r="C8" s="51">
        <v>232000</v>
      </c>
      <c r="D8" s="51">
        <v>237488.65</v>
      </c>
      <c r="E8" s="51">
        <v>235000</v>
      </c>
      <c r="F8" s="51">
        <v>119837.91</v>
      </c>
      <c r="G8" s="51">
        <v>237500</v>
      </c>
      <c r="H8" s="51">
        <v>239000</v>
      </c>
    </row>
    <row r="9" spans="1:8" x14ac:dyDescent="0.25">
      <c r="A9" s="51" t="s">
        <v>257</v>
      </c>
      <c r="B9" s="51" t="s">
        <v>258</v>
      </c>
      <c r="C9" s="51">
        <v>672000</v>
      </c>
      <c r="D9" s="51">
        <v>679033.89</v>
      </c>
      <c r="E9" s="51">
        <v>684000</v>
      </c>
      <c r="F9" s="51">
        <v>348496.6</v>
      </c>
      <c r="G9" s="51">
        <v>684000</v>
      </c>
      <c r="H9" s="51">
        <v>688000</v>
      </c>
    </row>
    <row r="10" spans="1:8" x14ac:dyDescent="0.25">
      <c r="A10" s="51" t="s">
        <v>259</v>
      </c>
      <c r="B10" s="51" t="s">
        <v>260</v>
      </c>
      <c r="C10" s="51">
        <v>51000</v>
      </c>
      <c r="D10" s="51">
        <v>51220.17</v>
      </c>
      <c r="E10" s="51">
        <v>51000</v>
      </c>
      <c r="F10" s="51">
        <v>25567.22</v>
      </c>
      <c r="G10" s="51">
        <v>51000</v>
      </c>
      <c r="H10" s="51">
        <v>51000</v>
      </c>
    </row>
    <row r="11" spans="1:8" x14ac:dyDescent="0.25">
      <c r="A11" s="51" t="s">
        <v>261</v>
      </c>
      <c r="B11" s="51" t="s">
        <v>262</v>
      </c>
      <c r="C11" s="51">
        <v>0</v>
      </c>
      <c r="D11" s="51">
        <v>686.4</v>
      </c>
      <c r="E11" s="51">
        <v>0</v>
      </c>
      <c r="F11" s="51">
        <v>0</v>
      </c>
      <c r="G11" s="51">
        <v>0</v>
      </c>
      <c r="H11" s="51">
        <v>0</v>
      </c>
    </row>
    <row r="12" spans="1:8" x14ac:dyDescent="0.25">
      <c r="A12" s="51" t="s">
        <v>263</v>
      </c>
      <c r="B12" s="51" t="s">
        <v>88</v>
      </c>
      <c r="C12" s="51">
        <v>-15000</v>
      </c>
      <c r="D12" s="51">
        <v>-11392.89</v>
      </c>
      <c r="E12" s="51">
        <v>-15000</v>
      </c>
      <c r="F12" s="51">
        <v>-5508.05</v>
      </c>
      <c r="G12" s="51">
        <v>-15000</v>
      </c>
      <c r="H12" s="51">
        <v>-15000</v>
      </c>
    </row>
    <row r="13" spans="1:8" x14ac:dyDescent="0.25">
      <c r="A13" s="40"/>
      <c r="B13" s="66" t="s">
        <v>264</v>
      </c>
      <c r="C13" s="40">
        <v>940000</v>
      </c>
      <c r="D13" s="40">
        <v>957036.22000000009</v>
      </c>
      <c r="E13" s="40">
        <v>955000</v>
      </c>
      <c r="F13" s="40">
        <v>488393.68</v>
      </c>
      <c r="G13" s="40">
        <v>957500</v>
      </c>
      <c r="H13" s="40">
        <v>963000</v>
      </c>
    </row>
    <row r="14" spans="1:8" x14ac:dyDescent="0.25">
      <c r="A14" s="51" t="s">
        <v>265</v>
      </c>
      <c r="B14" s="51" t="s">
        <v>91</v>
      </c>
      <c r="C14" s="51">
        <v>35000</v>
      </c>
      <c r="D14" s="51">
        <v>43639.1</v>
      </c>
      <c r="E14" s="51">
        <v>30000</v>
      </c>
      <c r="F14" s="51">
        <v>29045.06</v>
      </c>
      <c r="G14" s="51">
        <v>42000</v>
      </c>
      <c r="H14" s="51">
        <v>25000</v>
      </c>
    </row>
    <row r="15" spans="1:8" x14ac:dyDescent="0.25">
      <c r="A15" s="51" t="s">
        <v>266</v>
      </c>
      <c r="B15" s="51" t="s">
        <v>95</v>
      </c>
      <c r="C15" s="51">
        <v>0</v>
      </c>
      <c r="D15" s="51">
        <v>839</v>
      </c>
      <c r="E15" s="51">
        <v>0</v>
      </c>
      <c r="F15" s="51">
        <v>0</v>
      </c>
      <c r="G15" s="51">
        <v>0</v>
      </c>
      <c r="H15" s="51">
        <v>0</v>
      </c>
    </row>
    <row r="16" spans="1:8" x14ac:dyDescent="0.25">
      <c r="A16" s="51" t="s">
        <v>267</v>
      </c>
      <c r="B16" s="51" t="s">
        <v>268</v>
      </c>
      <c r="C16" s="51">
        <v>387283</v>
      </c>
      <c r="D16" s="51">
        <v>387283</v>
      </c>
      <c r="E16" s="51">
        <v>388117</v>
      </c>
      <c r="F16" s="51">
        <v>345706.25</v>
      </c>
      <c r="G16" s="51">
        <v>388117</v>
      </c>
      <c r="H16" s="51">
        <v>387618</v>
      </c>
    </row>
    <row r="17" spans="1:8" x14ac:dyDescent="0.25">
      <c r="A17" s="51"/>
      <c r="B17" s="51"/>
      <c r="C17" s="51"/>
      <c r="D17" s="51"/>
      <c r="E17" s="51"/>
      <c r="F17" s="51"/>
      <c r="G17" s="51"/>
      <c r="H17" s="51"/>
    </row>
    <row r="18" spans="1:8" ht="15.75" thickBot="1" x14ac:dyDescent="0.3">
      <c r="A18" s="40"/>
      <c r="B18" s="66" t="s">
        <v>269</v>
      </c>
      <c r="C18" s="40">
        <v>422283</v>
      </c>
      <c r="D18" s="40">
        <v>431761.1</v>
      </c>
      <c r="E18" s="40">
        <v>418117</v>
      </c>
      <c r="F18" s="40">
        <v>374751.31</v>
      </c>
      <c r="G18" s="40">
        <v>430117</v>
      </c>
      <c r="H18" s="40">
        <v>412618</v>
      </c>
    </row>
    <row r="19" spans="1:8" ht="16.5" thickTop="1" thickBot="1" x14ac:dyDescent="0.3">
      <c r="A19" s="48"/>
      <c r="B19" s="48" t="s">
        <v>270</v>
      </c>
      <c r="C19" s="48">
        <v>1362283</v>
      </c>
      <c r="D19" s="48">
        <v>1388797.32</v>
      </c>
      <c r="E19" s="48">
        <v>1373117</v>
      </c>
      <c r="F19" s="48">
        <v>863144.99</v>
      </c>
      <c r="G19" s="48">
        <v>1387617</v>
      </c>
      <c r="H19" s="48">
        <v>1375618</v>
      </c>
    </row>
    <row r="20" spans="1:8" ht="15.75" thickTop="1" x14ac:dyDescent="0.25">
      <c r="A20" s="13"/>
      <c r="B20" s="2"/>
      <c r="C20" s="2"/>
      <c r="D20" s="2"/>
      <c r="E20" s="132"/>
      <c r="F20" s="132"/>
    </row>
    <row r="21" spans="1:8" x14ac:dyDescent="0.25">
      <c r="A21" s="13"/>
      <c r="B21" s="2"/>
      <c r="C21" s="2"/>
      <c r="D21" s="2"/>
      <c r="E21" s="132"/>
      <c r="F21" s="132"/>
    </row>
    <row r="22" spans="1:8" x14ac:dyDescent="0.25">
      <c r="A22" s="13"/>
      <c r="B22" s="2"/>
      <c r="C22" s="2"/>
      <c r="D22" s="2"/>
      <c r="E22" s="132"/>
      <c r="F22" s="132"/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"/>
  <sheetViews>
    <sheetView topLeftCell="A4" workbookViewId="0">
      <selection activeCell="L24" sqref="L24"/>
    </sheetView>
  </sheetViews>
  <sheetFormatPr defaultRowHeight="15" x14ac:dyDescent="0.25"/>
  <cols>
    <col min="1" max="1" width="14" customWidth="1"/>
    <col min="2" max="2" width="28.7109375" bestFit="1" customWidth="1"/>
    <col min="3" max="3" width="8.85546875" bestFit="1" customWidth="1"/>
  </cols>
  <sheetData>
    <row r="1" spans="1:8" x14ac:dyDescent="0.25">
      <c r="A1" s="20" t="s">
        <v>0</v>
      </c>
      <c r="B1" s="21"/>
      <c r="C1" s="22"/>
      <c r="D1" s="22"/>
      <c r="E1" s="22"/>
      <c r="F1" s="22"/>
      <c r="G1" s="23"/>
      <c r="H1" s="23"/>
    </row>
    <row r="2" spans="1:8" x14ac:dyDescent="0.25">
      <c r="A2" s="20" t="str">
        <f>[1]Sheet1!$A$2</f>
        <v>BUDGET 2024-2025</v>
      </c>
      <c r="B2" s="21"/>
      <c r="C2" s="22"/>
      <c r="D2" s="22"/>
      <c r="E2" s="22"/>
      <c r="F2" s="22"/>
      <c r="G2" s="23"/>
      <c r="H2" s="23"/>
    </row>
    <row r="3" spans="1:8" x14ac:dyDescent="0.25">
      <c r="A3" s="20" t="s">
        <v>271</v>
      </c>
      <c r="B3" s="21"/>
      <c r="C3" s="22"/>
      <c r="D3" s="22"/>
      <c r="E3" s="22"/>
      <c r="F3" s="22"/>
      <c r="G3" s="23"/>
      <c r="H3" s="129"/>
    </row>
    <row r="4" spans="1:8" x14ac:dyDescent="0.25">
      <c r="A4" s="24"/>
      <c r="B4" s="24"/>
      <c r="C4" s="25"/>
      <c r="D4" s="25"/>
      <c r="E4" s="25"/>
      <c r="F4" s="25"/>
      <c r="G4" s="26"/>
      <c r="H4" s="26"/>
    </row>
    <row r="5" spans="1:8" x14ac:dyDescent="0.25">
      <c r="A5" s="27" t="s">
        <v>32</v>
      </c>
      <c r="B5" s="27" t="s">
        <v>33</v>
      </c>
      <c r="C5" s="28" t="str">
        <f>[1]Sheet1!F2</f>
        <v>2022-23</v>
      </c>
      <c r="D5" s="28" t="str">
        <f>[1]Sheet1!G2</f>
        <v>2022-23</v>
      </c>
      <c r="E5" s="28" t="str">
        <f>[1]Sheet1!H2</f>
        <v>2023-24</v>
      </c>
      <c r="F5" s="28" t="str">
        <f>[1]Sheet1!I2</f>
        <v>2023-24</v>
      </c>
      <c r="G5" s="28" t="str">
        <f>[1]Sheet1!J2</f>
        <v>2023-24</v>
      </c>
      <c r="H5" s="28" t="str">
        <f>[1]Sheet1!K2</f>
        <v>2024-25</v>
      </c>
    </row>
    <row r="6" spans="1:8" x14ac:dyDescent="0.25">
      <c r="A6" s="27" t="s">
        <v>34</v>
      </c>
      <c r="B6" s="27"/>
      <c r="C6" s="28" t="str">
        <f>[1]Sheet1!F3</f>
        <v>REVISED</v>
      </c>
      <c r="D6" s="28" t="str">
        <f>[1]Sheet1!G3</f>
        <v>ACTUAL</v>
      </c>
      <c r="E6" s="28" t="str">
        <f>[1]Sheet1!H3</f>
        <v>ADOPTED</v>
      </c>
      <c r="F6" s="28" t="str">
        <f>[1]Sheet1!I3</f>
        <v>ACTUAL</v>
      </c>
      <c r="G6" s="28" t="str">
        <f>[1]Sheet1!J3</f>
        <v xml:space="preserve"> REVISED </v>
      </c>
      <c r="H6" s="28" t="str">
        <f>[1]Sheet1!K3</f>
        <v>PROPOSED</v>
      </c>
    </row>
    <row r="7" spans="1:8" ht="15.75" thickBot="1" x14ac:dyDescent="0.3">
      <c r="A7" s="29" t="s">
        <v>10</v>
      </c>
      <c r="B7" s="29"/>
      <c r="C7" s="30" t="str">
        <f>[1]Sheet1!F4</f>
        <v xml:space="preserve"> BUDGET</v>
      </c>
      <c r="D7" s="30"/>
      <c r="E7" s="30" t="str">
        <f>[1]Sheet1!H4</f>
        <v xml:space="preserve"> BUDGET</v>
      </c>
      <c r="F7" s="30" t="str">
        <f>[1]Sheet1!I4</f>
        <v>SIX MONTHS</v>
      </c>
      <c r="G7" s="30" t="str">
        <f>[1]Sheet1!J4</f>
        <v xml:space="preserve"> BUDGET</v>
      </c>
      <c r="H7" s="30" t="str">
        <f>[1]Sheet1!K4</f>
        <v xml:space="preserve"> BUDGET</v>
      </c>
    </row>
    <row r="8" spans="1:8" ht="15.75" thickTop="1" x14ac:dyDescent="0.25">
      <c r="A8" s="24" t="str">
        <f>'[10]67-16-36'!A10</f>
        <v xml:space="preserve"> 67-5101-16-36                          </v>
      </c>
      <c r="B8" s="24" t="str">
        <f>'[10]67-16-36'!B10</f>
        <v xml:space="preserve"> SALARIES             </v>
      </c>
      <c r="C8" s="31">
        <f>'[10]67-16-36'!E10</f>
        <v>82663</v>
      </c>
      <c r="D8" s="31">
        <f>'[10]67-16-36'!F10</f>
        <v>72959.91</v>
      </c>
      <c r="E8" s="31">
        <f>'[10]67-16-36'!G10</f>
        <v>80253</v>
      </c>
      <c r="F8" s="31">
        <f>'[10]67-16-36'!H10</f>
        <v>38888.18</v>
      </c>
      <c r="G8" s="31">
        <f>'[10]67-16-36'!I10</f>
        <v>83177</v>
      </c>
      <c r="H8" s="31">
        <f>'[10]67-16-36'!J10</f>
        <v>84906</v>
      </c>
    </row>
    <row r="9" spans="1:8" x14ac:dyDescent="0.25">
      <c r="A9" s="24" t="str">
        <f>'[10]67-16-36'!A11</f>
        <v xml:space="preserve"> 67-5106-16-36                          </v>
      </c>
      <c r="B9" s="24" t="str">
        <f>'[10]67-16-36'!B11</f>
        <v xml:space="preserve"> OVERTIME             </v>
      </c>
      <c r="C9" s="31">
        <f>'[10]67-16-36'!E11</f>
        <v>8000</v>
      </c>
      <c r="D9" s="31">
        <f>'[10]67-16-36'!F11</f>
        <v>4981.03</v>
      </c>
      <c r="E9" s="31">
        <f>'[10]67-16-36'!G11</f>
        <v>2500</v>
      </c>
      <c r="F9" s="31">
        <f>'[10]67-16-36'!H11</f>
        <v>474.6</v>
      </c>
      <c r="G9" s="31">
        <f>'[10]67-16-36'!I11</f>
        <v>2500</v>
      </c>
      <c r="H9" s="31">
        <f>'[10]67-16-36'!J11</f>
        <v>2500</v>
      </c>
    </row>
    <row r="10" spans="1:8" x14ac:dyDescent="0.25">
      <c r="A10" s="24" t="str">
        <f>'[10]67-16-36'!A12</f>
        <v xml:space="preserve"> 67-5107-16-36                          </v>
      </c>
      <c r="B10" s="24" t="str">
        <f>'[10]67-16-36'!B12</f>
        <v xml:space="preserve"> HOLIDAY PAY          </v>
      </c>
      <c r="C10" s="31">
        <f>'[10]67-16-36'!E12</f>
        <v>189</v>
      </c>
      <c r="D10" s="31">
        <f>'[10]67-16-36'!F12</f>
        <v>0</v>
      </c>
      <c r="E10" s="31">
        <f>'[10]67-16-36'!G12</f>
        <v>189</v>
      </c>
      <c r="F10" s="31">
        <f>'[10]67-16-36'!H12</f>
        <v>0</v>
      </c>
      <c r="G10" s="31">
        <f>'[10]67-16-36'!I12</f>
        <v>189</v>
      </c>
      <c r="H10" s="31">
        <f>'[10]67-16-36'!J12</f>
        <v>189</v>
      </c>
    </row>
    <row r="11" spans="1:8" x14ac:dyDescent="0.25">
      <c r="A11" s="24" t="str">
        <f>'[10]67-16-36'!A13</f>
        <v xml:space="preserve"> 67-5110-16-36                          </v>
      </c>
      <c r="B11" s="24" t="str">
        <f>'[10]67-16-36'!B13</f>
        <v xml:space="preserve"> LONGEVITY            </v>
      </c>
      <c r="C11" s="31">
        <f>'[10]67-16-36'!E13</f>
        <v>60</v>
      </c>
      <c r="D11" s="31">
        <f>'[10]67-16-36'!F13</f>
        <v>60</v>
      </c>
      <c r="E11" s="31">
        <f>'[10]67-16-36'!G13</f>
        <v>240</v>
      </c>
      <c r="F11" s="31">
        <f>'[10]67-16-36'!H13</f>
        <v>60</v>
      </c>
      <c r="G11" s="31">
        <f>'[10]67-16-36'!I13</f>
        <v>60</v>
      </c>
      <c r="H11" s="31">
        <f>'[10]67-16-36'!J13</f>
        <v>60</v>
      </c>
    </row>
    <row r="12" spans="1:8" x14ac:dyDescent="0.25">
      <c r="A12" s="24" t="str">
        <f>'[10]67-16-36'!A14</f>
        <v xml:space="preserve"> 67-5111-16-36                          </v>
      </c>
      <c r="B12" s="24" t="str">
        <f>'[10]67-16-36'!B14</f>
        <v xml:space="preserve"> RETIREMENT           </v>
      </c>
      <c r="C12" s="31">
        <f>'[10]67-16-36'!E14</f>
        <v>10821</v>
      </c>
      <c r="D12" s="31">
        <f>'[10]67-16-36'!F14</f>
        <v>9095.44</v>
      </c>
      <c r="E12" s="31">
        <f>'[10]67-16-36'!G14</f>
        <v>10897</v>
      </c>
      <c r="F12" s="31">
        <f>'[10]67-16-36'!H14</f>
        <v>4176.49</v>
      </c>
      <c r="G12" s="31">
        <f>'[10]67-16-36'!I14</f>
        <v>10178</v>
      </c>
      <c r="H12" s="31">
        <f>'[10]67-16-36'!J14</f>
        <v>11728</v>
      </c>
    </row>
    <row r="13" spans="1:8" x14ac:dyDescent="0.25">
      <c r="A13" s="24" t="str">
        <f>'[10]67-16-36'!A15</f>
        <v xml:space="preserve"> 67-5112-16-36                          </v>
      </c>
      <c r="B13" s="24" t="str">
        <f>'[10]67-16-36'!B15</f>
        <v xml:space="preserve"> FICA                 </v>
      </c>
      <c r="C13" s="31">
        <f>'[10]67-16-36'!E15</f>
        <v>6940</v>
      </c>
      <c r="D13" s="31">
        <f>'[10]67-16-36'!F15</f>
        <v>5944.61</v>
      </c>
      <c r="E13" s="31">
        <f>'[10]67-16-36'!G15</f>
        <v>6363</v>
      </c>
      <c r="F13" s="31">
        <f>'[10]67-16-36'!H15</f>
        <v>2950.53</v>
      </c>
      <c r="G13" s="31">
        <f>'[10]67-16-36'!I15</f>
        <v>6495</v>
      </c>
      <c r="H13" s="31">
        <f>'[10]67-16-36'!J15</f>
        <v>6706</v>
      </c>
    </row>
    <row r="14" spans="1:8" hidden="1" x14ac:dyDescent="0.25">
      <c r="A14" s="24" t="str">
        <f>'[10]67-16-36'!A16</f>
        <v xml:space="preserve"> 67-5114-16-36                          </v>
      </c>
      <c r="B14" s="24" t="str">
        <f>'[10]67-16-36'!B16</f>
        <v xml:space="preserve"> UNEMPLOYMENT BENEFIT </v>
      </c>
      <c r="C14" s="31">
        <f>'[10]67-16-36'!E16</f>
        <v>0</v>
      </c>
      <c r="D14" s="31">
        <f>'[10]67-16-36'!F16</f>
        <v>0</v>
      </c>
      <c r="E14" s="31">
        <f>'[10]67-16-36'!G16</f>
        <v>0</v>
      </c>
      <c r="F14" s="31">
        <f>'[10]67-16-36'!H16</f>
        <v>0</v>
      </c>
      <c r="G14" s="31">
        <f>'[10]67-16-36'!I16</f>
        <v>0</v>
      </c>
      <c r="H14" s="31">
        <f>'[10]67-16-36'!J16</f>
        <v>0</v>
      </c>
    </row>
    <row r="15" spans="1:8" x14ac:dyDescent="0.25">
      <c r="A15" s="24" t="str">
        <f>'[10]67-16-36'!A17</f>
        <v xml:space="preserve"> 67-5116-16-36                          </v>
      </c>
      <c r="B15" s="24" t="str">
        <f>'[10]67-16-36'!B17</f>
        <v xml:space="preserve"> HEALTH/LIFE INSURANC </v>
      </c>
      <c r="C15" s="31">
        <f>'[10]67-16-36'!E17</f>
        <v>15790</v>
      </c>
      <c r="D15" s="31">
        <f>'[10]67-16-36'!F17</f>
        <v>13716.8</v>
      </c>
      <c r="E15" s="31">
        <f>'[10]67-16-36'!G17</f>
        <v>15606</v>
      </c>
      <c r="F15" s="31">
        <f>'[10]67-16-36'!H17</f>
        <v>5910.45</v>
      </c>
      <c r="G15" s="31">
        <f>'[10]67-16-36'!I17</f>
        <v>14128</v>
      </c>
      <c r="H15" s="31">
        <f>'[10]67-16-36'!J17</f>
        <v>17790</v>
      </c>
    </row>
    <row r="16" spans="1:8" x14ac:dyDescent="0.25">
      <c r="A16" s="24" t="str">
        <f>'[10]67-16-36'!A18</f>
        <v xml:space="preserve"> 67-5118-16-36                          </v>
      </c>
      <c r="B16" s="24" t="str">
        <f>'[10]67-16-36'!B18</f>
        <v xml:space="preserve"> WORKER'S COMP        </v>
      </c>
      <c r="C16" s="31">
        <f>'[10]67-16-36'!E18</f>
        <v>3513</v>
      </c>
      <c r="D16" s="31">
        <f>'[10]67-16-36'!F18</f>
        <v>2649.9</v>
      </c>
      <c r="E16" s="31">
        <f>'[10]67-16-36'!G18</f>
        <v>3094</v>
      </c>
      <c r="F16" s="31">
        <f>'[10]67-16-36'!H18</f>
        <v>1405.03</v>
      </c>
      <c r="G16" s="31">
        <f>'[10]67-16-36'!I18</f>
        <v>3134</v>
      </c>
      <c r="H16" s="31">
        <f>'[10]67-16-36'!J18</f>
        <v>2332</v>
      </c>
    </row>
    <row r="17" spans="1:8" x14ac:dyDescent="0.25">
      <c r="A17" s="24" t="str">
        <f>'[10]67-16-36'!A19</f>
        <v xml:space="preserve"> 67-5119-16-36                          </v>
      </c>
      <c r="B17" s="24" t="str">
        <f>'[10]67-16-36'!B19</f>
        <v xml:space="preserve"> OTHER PAYROLL EXPENS </v>
      </c>
      <c r="C17" s="31">
        <f>'[10]67-16-36'!E19</f>
        <v>0</v>
      </c>
      <c r="D17" s="31">
        <f>'[10]67-16-36'!F19</f>
        <v>0</v>
      </c>
      <c r="E17" s="31">
        <f>'[10]67-16-36'!G19</f>
        <v>0</v>
      </c>
      <c r="F17" s="31">
        <f>'[10]67-16-36'!H19</f>
        <v>0</v>
      </c>
      <c r="G17" s="31">
        <f>'[10]67-16-36'!I19</f>
        <v>0</v>
      </c>
      <c r="H17" s="31">
        <f>'[10]67-16-36'!J19</f>
        <v>0</v>
      </c>
    </row>
    <row r="18" spans="1:8" x14ac:dyDescent="0.25">
      <c r="A18" s="24" t="str">
        <f>'[10]67-16-36'!A20</f>
        <v xml:space="preserve"> 67-5121-16-36                          </v>
      </c>
      <c r="B18" s="24" t="str">
        <f>'[10]67-16-36'!B20</f>
        <v xml:space="preserve"> ACCRUED VACATION BEN </v>
      </c>
      <c r="C18" s="31">
        <f>'[10]67-16-36'!E20</f>
        <v>0</v>
      </c>
      <c r="D18" s="31">
        <f>'[10]67-16-36'!F20</f>
        <v>856.33</v>
      </c>
      <c r="E18" s="31">
        <f>'[10]67-16-36'!G20</f>
        <v>0</v>
      </c>
      <c r="F18" s="31">
        <f>'[10]67-16-36'!H20</f>
        <v>0</v>
      </c>
      <c r="G18" s="31">
        <f>'[10]67-16-36'!I20</f>
        <v>0</v>
      </c>
      <c r="H18" s="31">
        <f>'[10]67-16-36'!J20</f>
        <v>0</v>
      </c>
    </row>
    <row r="19" spans="1:8" x14ac:dyDescent="0.25">
      <c r="A19" s="24" t="str">
        <f>'[10]67-16-36'!A21</f>
        <v xml:space="preserve"> 67-5123-16-36                          </v>
      </c>
      <c r="B19" s="24" t="str">
        <f>'[10]67-16-36'!B21</f>
        <v xml:space="preserve"> ACCRUED COMP-TIME BE </v>
      </c>
      <c r="C19" s="31">
        <f>'[10]67-16-36'!E21</f>
        <v>0</v>
      </c>
      <c r="D19" s="31">
        <f>'[10]67-16-36'!F21</f>
        <v>1587.4</v>
      </c>
      <c r="E19" s="31">
        <f>'[10]67-16-36'!G21</f>
        <v>0</v>
      </c>
      <c r="F19" s="31">
        <f>'[10]67-16-36'!H21</f>
        <v>0</v>
      </c>
      <c r="G19" s="31">
        <f>'[10]67-16-36'!I21</f>
        <v>0</v>
      </c>
      <c r="H19" s="31">
        <f>'[10]67-16-36'!J21</f>
        <v>0</v>
      </c>
    </row>
    <row r="20" spans="1:8" x14ac:dyDescent="0.25">
      <c r="A20" s="32"/>
      <c r="B20" s="32" t="s">
        <v>108</v>
      </c>
      <c r="C20" s="40">
        <f>SUM(C8:C19)</f>
        <v>127976</v>
      </c>
      <c r="D20" s="40">
        <f>SUM(D8:D19)</f>
        <v>111851.42</v>
      </c>
      <c r="E20" s="40">
        <f>SUM(E8:E19)</f>
        <v>119142</v>
      </c>
      <c r="F20" s="40">
        <f>SUM(F8:F19)</f>
        <v>53865.279999999992</v>
      </c>
      <c r="G20" s="40">
        <f>SUM(G8:G19)</f>
        <v>119861</v>
      </c>
      <c r="H20" s="40">
        <f>SUM(H8:H19)</f>
        <v>126211</v>
      </c>
    </row>
    <row r="21" spans="1:8" x14ac:dyDescent="0.25">
      <c r="A21" s="31" t="str">
        <f>'[10]67-16-36'!A24</f>
        <v xml:space="preserve"> 67-5201-16-36                          </v>
      </c>
      <c r="B21" s="31" t="str">
        <f>'[10]67-16-36'!B24</f>
        <v xml:space="preserve"> OFFICE SUPPLIES      </v>
      </c>
      <c r="C21" s="31">
        <f>'[10]67-16-36'!E24</f>
        <v>800</v>
      </c>
      <c r="D21" s="31">
        <f>'[10]67-16-36'!F24</f>
        <v>164.34</v>
      </c>
      <c r="E21" s="31">
        <f>'[10]67-16-36'!G24</f>
        <v>800</v>
      </c>
      <c r="F21" s="31">
        <f>'[10]67-16-36'!H24</f>
        <v>0</v>
      </c>
      <c r="G21" s="31">
        <f>'[10]67-16-36'!I24</f>
        <v>800</v>
      </c>
      <c r="H21" s="31">
        <f>'[10]67-16-36'!J24</f>
        <v>800</v>
      </c>
    </row>
    <row r="22" spans="1:8" x14ac:dyDescent="0.25">
      <c r="A22" s="31" t="str">
        <f>'[10]67-16-36'!A25</f>
        <v xml:space="preserve"> 67-5207-16-36                          </v>
      </c>
      <c r="B22" s="31" t="str">
        <f>'[10]67-16-36'!B25</f>
        <v xml:space="preserve"> SMALL TOOLS &amp; EQUIPM </v>
      </c>
      <c r="C22" s="31">
        <f>'[10]67-16-36'!E25</f>
        <v>800</v>
      </c>
      <c r="D22" s="31">
        <f>'[10]67-16-36'!F25</f>
        <v>750.02</v>
      </c>
      <c r="E22" s="31">
        <f>'[10]67-16-36'!G25</f>
        <v>800</v>
      </c>
      <c r="F22" s="31">
        <f>'[10]67-16-36'!H25</f>
        <v>0</v>
      </c>
      <c r="G22" s="31">
        <f>'[10]67-16-36'!I25</f>
        <v>800</v>
      </c>
      <c r="H22" s="31">
        <f>'[10]67-16-36'!J25</f>
        <v>900</v>
      </c>
    </row>
    <row r="23" spans="1:8" x14ac:dyDescent="0.25">
      <c r="A23" s="31" t="str">
        <f>'[10]67-16-36'!A26</f>
        <v xml:space="preserve"> 67-5209-16-36                          </v>
      </c>
      <c r="B23" s="31" t="str">
        <f>'[10]67-16-36'!B26</f>
        <v xml:space="preserve"> CHEMICAL AND MEDICAL </v>
      </c>
      <c r="C23" s="31">
        <f>'[10]67-16-36'!E26</f>
        <v>500</v>
      </c>
      <c r="D23" s="31">
        <f>'[10]67-16-36'!F26</f>
        <v>443.7</v>
      </c>
      <c r="E23" s="31">
        <f>'[10]67-16-36'!G26</f>
        <v>500</v>
      </c>
      <c r="F23" s="31">
        <f>'[10]67-16-36'!H26</f>
        <v>0</v>
      </c>
      <c r="G23" s="31">
        <f>'[10]67-16-36'!I26</f>
        <v>500</v>
      </c>
      <c r="H23" s="31">
        <f>'[10]67-16-36'!J26</f>
        <v>500</v>
      </c>
    </row>
    <row r="24" spans="1:8" x14ac:dyDescent="0.25">
      <c r="A24" s="31" t="str">
        <f>'[10]67-16-36'!A27</f>
        <v xml:space="preserve"> 67-5221-16-36                          </v>
      </c>
      <c r="B24" s="31" t="str">
        <f>'[10]67-16-36'!B27</f>
        <v xml:space="preserve"> SAFETY SUPPLIES      </v>
      </c>
      <c r="C24" s="31">
        <f>'[10]67-16-36'!E27</f>
        <v>750</v>
      </c>
      <c r="D24" s="31">
        <f>'[10]67-16-36'!F27</f>
        <v>545.36</v>
      </c>
      <c r="E24" s="31">
        <f>'[10]67-16-36'!G27</f>
        <v>750</v>
      </c>
      <c r="F24" s="31">
        <f>'[10]67-16-36'!H27</f>
        <v>0</v>
      </c>
      <c r="G24" s="31">
        <f>'[10]67-16-36'!I27</f>
        <v>750</v>
      </c>
      <c r="H24" s="31">
        <f>'[10]67-16-36'!J27</f>
        <v>750</v>
      </c>
    </row>
    <row r="25" spans="1:8" x14ac:dyDescent="0.25">
      <c r="A25" s="31" t="str">
        <f>'[10]67-16-36'!A28</f>
        <v xml:space="preserve"> 67-5299-16-36                          </v>
      </c>
      <c r="B25" s="31" t="str">
        <f>'[10]67-16-36'!B28</f>
        <v xml:space="preserve"> MISCELLANEOUS SUPPLI </v>
      </c>
      <c r="C25" s="31">
        <f>'[10]67-16-36'!E28</f>
        <v>500</v>
      </c>
      <c r="D25" s="31">
        <f>'[10]67-16-36'!F28</f>
        <v>431.66</v>
      </c>
      <c r="E25" s="31">
        <f>'[10]67-16-36'!G28</f>
        <v>500</v>
      </c>
      <c r="F25" s="31">
        <f>'[10]67-16-36'!H28</f>
        <v>129.16</v>
      </c>
      <c r="G25" s="31">
        <f>'[10]67-16-36'!I28</f>
        <v>500</v>
      </c>
      <c r="H25" s="31">
        <f>'[10]67-16-36'!J28</f>
        <v>500</v>
      </c>
    </row>
    <row r="26" spans="1:8" x14ac:dyDescent="0.25">
      <c r="A26" s="32"/>
      <c r="B26" s="32" t="s">
        <v>109</v>
      </c>
      <c r="C26" s="40">
        <f>SUM(C21:C25)</f>
        <v>3350</v>
      </c>
      <c r="D26" s="40">
        <f t="shared" ref="D26:H26" si="0">SUM(D21:D25)</f>
        <v>2335.08</v>
      </c>
      <c r="E26" s="40">
        <f t="shared" si="0"/>
        <v>3350</v>
      </c>
      <c r="F26" s="40">
        <f t="shared" si="0"/>
        <v>129.16</v>
      </c>
      <c r="G26" s="40">
        <f t="shared" si="0"/>
        <v>3350</v>
      </c>
      <c r="H26" s="40">
        <f t="shared" si="0"/>
        <v>3450</v>
      </c>
    </row>
    <row r="27" spans="1:8" x14ac:dyDescent="0.25">
      <c r="A27" s="31" t="str">
        <f>'[10]67-16-36'!A30</f>
        <v xml:space="preserve"> 67-5304-16-36                          </v>
      </c>
      <c r="B27" s="31" t="str">
        <f>'[10]67-16-36'!B30</f>
        <v xml:space="preserve"> MAINTENANCE MACHINER </v>
      </c>
      <c r="C27" s="31">
        <f>'[10]67-16-36'!E30</f>
        <v>2400</v>
      </c>
      <c r="D27" s="31">
        <f>'[10]67-16-36'!F30</f>
        <v>2400</v>
      </c>
      <c r="E27" s="31">
        <f>'[10]67-16-36'!G30</f>
        <v>2400</v>
      </c>
      <c r="F27" s="31">
        <f>'[10]67-16-36'!H30</f>
        <v>151.46</v>
      </c>
      <c r="G27" s="31">
        <f>'[10]67-16-36'!I30</f>
        <v>2400</v>
      </c>
      <c r="H27" s="31">
        <f>'[10]67-16-36'!J30</f>
        <v>2400</v>
      </c>
    </row>
    <row r="28" spans="1:8" x14ac:dyDescent="0.25">
      <c r="A28" s="31" t="str">
        <f>'[10]67-16-36'!A31</f>
        <v xml:space="preserve"> 67-5305-16-36                          </v>
      </c>
      <c r="B28" s="31" t="str">
        <f>'[10]67-16-36'!B31</f>
        <v xml:space="preserve"> VEHICLE MAINTENANCE  </v>
      </c>
      <c r="C28" s="31">
        <f>'[10]67-16-36'!E31</f>
        <v>1000</v>
      </c>
      <c r="D28" s="31">
        <f>'[10]67-16-36'!F31</f>
        <v>681.96</v>
      </c>
      <c r="E28" s="31">
        <f>'[10]67-16-36'!G31</f>
        <v>1000</v>
      </c>
      <c r="F28" s="31">
        <f>'[10]67-16-36'!H31</f>
        <v>0</v>
      </c>
      <c r="G28" s="31">
        <f>'[10]67-16-36'!I31</f>
        <v>1000</v>
      </c>
      <c r="H28" s="31">
        <f>'[10]67-16-36'!J31</f>
        <v>1000</v>
      </c>
    </row>
    <row r="29" spans="1:8" x14ac:dyDescent="0.25">
      <c r="A29" s="31" t="str">
        <f>'[10]67-16-36'!A32</f>
        <v xml:space="preserve"> 67-5320-16-36                          </v>
      </c>
      <c r="B29" s="31" t="str">
        <f>'[10]67-16-36'!B32</f>
        <v xml:space="preserve"> STORMWATER DRAINAGEW </v>
      </c>
      <c r="C29" s="31">
        <f>'[10]67-16-36'!E32</f>
        <v>38312</v>
      </c>
      <c r="D29" s="31">
        <f>'[10]67-16-36'!F32</f>
        <v>35903.730000000003</v>
      </c>
      <c r="E29" s="31">
        <f>'[10]67-16-36'!G32</f>
        <v>16000</v>
      </c>
      <c r="F29" s="31">
        <f>'[10]67-16-36'!H32</f>
        <v>0</v>
      </c>
      <c r="G29" s="31">
        <f>'[10]67-16-36'!I32</f>
        <v>16000</v>
      </c>
      <c r="H29" s="31">
        <f>'[10]67-16-36'!J32</f>
        <v>16000</v>
      </c>
    </row>
    <row r="30" spans="1:8" x14ac:dyDescent="0.25">
      <c r="A30" s="32"/>
      <c r="B30" s="32" t="s">
        <v>111</v>
      </c>
      <c r="C30" s="40">
        <f>SUM(C27:C29)</f>
        <v>41712</v>
      </c>
      <c r="D30" s="40">
        <f t="shared" ref="D30:H30" si="1">SUM(D27:D29)</f>
        <v>38985.69</v>
      </c>
      <c r="E30" s="40">
        <f t="shared" si="1"/>
        <v>19400</v>
      </c>
      <c r="F30" s="40">
        <f t="shared" si="1"/>
        <v>151.46</v>
      </c>
      <c r="G30" s="40">
        <f t="shared" si="1"/>
        <v>19400</v>
      </c>
      <c r="H30" s="40">
        <f t="shared" si="1"/>
        <v>19400</v>
      </c>
    </row>
    <row r="31" spans="1:8" x14ac:dyDescent="0.25">
      <c r="A31" s="31" t="str">
        <f>'[10]67-16-36'!A34</f>
        <v xml:space="preserve"> 67-5403-16-36                          </v>
      </c>
      <c r="B31" s="31" t="str">
        <f>'[10]67-16-36'!B34</f>
        <v xml:space="preserve"> GENERAL INSURANCE    </v>
      </c>
      <c r="C31" s="31">
        <f>'[10]67-16-36'!E34</f>
        <v>7000</v>
      </c>
      <c r="D31" s="31">
        <f>'[10]67-16-36'!F34</f>
        <v>6449.82</v>
      </c>
      <c r="E31" s="31">
        <f>'[10]67-16-36'!G34</f>
        <v>7000</v>
      </c>
      <c r="F31" s="31">
        <f>'[10]67-16-36'!H34</f>
        <v>3543</v>
      </c>
      <c r="G31" s="31">
        <f>'[10]67-16-36'!I34</f>
        <v>7000</v>
      </c>
      <c r="H31" s="31">
        <f>'[10]67-16-36'!J34</f>
        <v>7000</v>
      </c>
    </row>
    <row r="32" spans="1:8" x14ac:dyDescent="0.25">
      <c r="A32" s="31" t="str">
        <f>'[10]67-16-36'!A35</f>
        <v xml:space="preserve"> 67-5404-16-36                          </v>
      </c>
      <c r="B32" s="31" t="str">
        <f>'[10]67-16-36'!B35</f>
        <v xml:space="preserve"> PROFESSIONAL FEES    </v>
      </c>
      <c r="C32" s="31">
        <f>'[10]67-16-36'!E35</f>
        <v>10000</v>
      </c>
      <c r="D32" s="31">
        <f>'[10]67-16-36'!F35</f>
        <v>6878.59</v>
      </c>
      <c r="E32" s="31">
        <f>'[10]67-16-36'!G35</f>
        <v>10000</v>
      </c>
      <c r="F32" s="31">
        <f>'[10]67-16-36'!H35</f>
        <v>2399.5</v>
      </c>
      <c r="G32" s="31">
        <f>'[10]67-16-36'!I35</f>
        <v>10000</v>
      </c>
      <c r="H32" s="31">
        <f>'[10]67-16-36'!J35</f>
        <v>10000</v>
      </c>
    </row>
    <row r="33" spans="1:8" x14ac:dyDescent="0.25">
      <c r="A33" s="31" t="str">
        <f>'[10]67-16-36'!A36</f>
        <v xml:space="preserve"> 67-5406-16-36                          </v>
      </c>
      <c r="B33" s="31" t="str">
        <f>'[10]67-16-36'!B36</f>
        <v xml:space="preserve"> TRAINING             </v>
      </c>
      <c r="C33" s="31">
        <f>'[10]67-16-36'!E36</f>
        <v>2500</v>
      </c>
      <c r="D33" s="31">
        <f>'[10]67-16-36'!F36</f>
        <v>1271.94</v>
      </c>
      <c r="E33" s="31">
        <f>'[10]67-16-36'!G36</f>
        <v>2500</v>
      </c>
      <c r="F33" s="31">
        <f>'[10]67-16-36'!H36</f>
        <v>0</v>
      </c>
      <c r="G33" s="31">
        <f>'[10]67-16-36'!I36</f>
        <v>2500</v>
      </c>
      <c r="H33" s="31">
        <f>'[10]67-16-36'!J36</f>
        <v>2500</v>
      </c>
    </row>
    <row r="34" spans="1:8" x14ac:dyDescent="0.25">
      <c r="A34" s="31" t="str">
        <f>'[10]67-16-36'!A37</f>
        <v xml:space="preserve"> 67-5409-16-36                          </v>
      </c>
      <c r="B34" s="31" t="str">
        <f>'[10]67-16-36'!B37</f>
        <v xml:space="preserve"> CONTRACTUAL SERVICES </v>
      </c>
      <c r="C34" s="31">
        <f>'[10]67-16-36'!E37</f>
        <v>35500</v>
      </c>
      <c r="D34" s="31">
        <f>'[10]67-16-36'!F37</f>
        <v>27750</v>
      </c>
      <c r="E34" s="31">
        <f>'[10]67-16-36'!G37</f>
        <v>14000</v>
      </c>
      <c r="F34" s="31">
        <f>'[10]67-16-36'!H37</f>
        <v>0</v>
      </c>
      <c r="G34" s="31">
        <f>'[10]67-16-36'!I37</f>
        <v>14000</v>
      </c>
      <c r="H34" s="31">
        <f>'[10]67-16-36'!J37</f>
        <v>14000</v>
      </c>
    </row>
    <row r="35" spans="1:8" x14ac:dyDescent="0.25">
      <c r="A35" s="31" t="str">
        <f>'[10]67-16-36'!A38</f>
        <v xml:space="preserve"> 67-5455-16-36                          </v>
      </c>
      <c r="B35" s="31" t="str">
        <f>'[10]67-16-36'!B38</f>
        <v xml:space="preserve"> UNIFORM PURCHASE/REN </v>
      </c>
      <c r="C35" s="31">
        <f>'[10]67-16-36'!E38</f>
        <v>1000</v>
      </c>
      <c r="D35" s="31">
        <f>'[10]67-16-36'!F38</f>
        <v>891.52</v>
      </c>
      <c r="E35" s="31">
        <f>'[10]67-16-36'!G38</f>
        <v>1000</v>
      </c>
      <c r="F35" s="31">
        <f>'[10]67-16-36'!H38</f>
        <v>291.19</v>
      </c>
      <c r="G35" s="31">
        <f>'[10]67-16-36'!I38</f>
        <v>1000</v>
      </c>
      <c r="H35" s="31">
        <f>'[10]67-16-36'!J38</f>
        <v>1000</v>
      </c>
    </row>
    <row r="36" spans="1:8" x14ac:dyDescent="0.25">
      <c r="A36" s="31" t="str">
        <f>'[10]67-16-36'!A39</f>
        <v xml:space="preserve"> 67-5499-16-36                          </v>
      </c>
      <c r="B36" s="31" t="str">
        <f>'[10]67-16-36'!B39</f>
        <v xml:space="preserve"> MISCELLANEOUS SERVIC </v>
      </c>
      <c r="C36" s="31">
        <f>'[10]67-16-36'!E39</f>
        <v>4200</v>
      </c>
      <c r="D36" s="31">
        <f>'[10]67-16-36'!F39</f>
        <v>2561.34</v>
      </c>
      <c r="E36" s="31">
        <f>'[10]67-16-36'!G39</f>
        <v>4200</v>
      </c>
      <c r="F36" s="31">
        <f>'[10]67-16-36'!H39</f>
        <v>0</v>
      </c>
      <c r="G36" s="31">
        <f>'[10]67-16-36'!I39</f>
        <v>4200</v>
      </c>
      <c r="H36" s="31">
        <f>'[10]67-16-36'!J39</f>
        <v>4200</v>
      </c>
    </row>
    <row r="37" spans="1:8" x14ac:dyDescent="0.25">
      <c r="A37" s="32"/>
      <c r="B37" s="32" t="s">
        <v>116</v>
      </c>
      <c r="C37" s="40">
        <f>SUM(C31:C36)</f>
        <v>60200</v>
      </c>
      <c r="D37" s="40">
        <f t="shared" ref="D37:H37" si="2">SUM(D31:D36)</f>
        <v>45803.209999999992</v>
      </c>
      <c r="E37" s="40">
        <f t="shared" si="2"/>
        <v>38700</v>
      </c>
      <c r="F37" s="40">
        <f t="shared" si="2"/>
        <v>6233.69</v>
      </c>
      <c r="G37" s="40">
        <f t="shared" si="2"/>
        <v>38700</v>
      </c>
      <c r="H37" s="40">
        <f t="shared" si="2"/>
        <v>38700</v>
      </c>
    </row>
    <row r="38" spans="1:8" x14ac:dyDescent="0.25">
      <c r="A38" s="50"/>
      <c r="B38" s="51"/>
      <c r="C38" s="40"/>
      <c r="D38" s="40"/>
      <c r="E38" s="40"/>
      <c r="F38" s="40"/>
      <c r="G38" s="40"/>
      <c r="H38" s="40"/>
    </row>
    <row r="39" spans="1:8" x14ac:dyDescent="0.25">
      <c r="A39" s="32"/>
      <c r="B39" s="32" t="s">
        <v>126</v>
      </c>
      <c r="C39" s="40"/>
      <c r="D39" s="40"/>
      <c r="E39" s="40"/>
      <c r="F39" s="40"/>
      <c r="G39" s="40"/>
      <c r="H39" s="40"/>
    </row>
    <row r="40" spans="1:8" x14ac:dyDescent="0.25">
      <c r="A40" s="31" t="str">
        <f>'[10]67-16-36'!A41</f>
        <v xml:space="preserve"> 67-6504-16-36                          </v>
      </c>
      <c r="B40" s="31" t="str">
        <f>'[10]67-16-36'!B41</f>
        <v xml:space="preserve"> MACHINERY &amp; EQUIPMEN </v>
      </c>
      <c r="C40" s="31">
        <f>'[10]67-16-36'!E41</f>
        <v>86124</v>
      </c>
      <c r="D40" s="31">
        <f>'[10]67-16-36'!F41</f>
        <v>86124</v>
      </c>
      <c r="E40" s="31">
        <f>'[10]67-16-36'!G41</f>
        <v>330500</v>
      </c>
      <c r="F40" s="31">
        <f>'[10]67-16-36'!H41</f>
        <v>0</v>
      </c>
      <c r="G40" s="31">
        <f>'[10]67-16-36'!I41</f>
        <v>330500</v>
      </c>
      <c r="H40" s="31">
        <f>'[10]67-16-36'!J41</f>
        <v>170000</v>
      </c>
    </row>
    <row r="41" spans="1:8" x14ac:dyDescent="0.25">
      <c r="A41" s="51" t="str">
        <f>'[10]67-16-36'!A42</f>
        <v xml:space="preserve"> 67-6505-16-36                          </v>
      </c>
      <c r="B41" s="51" t="str">
        <f>'[10]67-16-36'!B42</f>
        <v xml:space="preserve"> MOTOR VEHICLES       </v>
      </c>
      <c r="C41" s="31">
        <f>'[10]67-16-36'!E42</f>
        <v>58564</v>
      </c>
      <c r="D41" s="31">
        <f>'[10]67-16-36'!F42</f>
        <v>58563.6</v>
      </c>
      <c r="E41" s="31">
        <f>'[10]67-16-36'!G42</f>
        <v>0</v>
      </c>
      <c r="F41" s="31">
        <f>'[10]67-16-36'!H42</f>
        <v>0</v>
      </c>
      <c r="G41" s="31">
        <f>'[10]67-16-36'!I42</f>
        <v>0</v>
      </c>
      <c r="H41" s="31">
        <f>'[10]67-16-36'!J42</f>
        <v>0</v>
      </c>
    </row>
    <row r="42" spans="1:8" x14ac:dyDescent="0.25">
      <c r="A42" s="51" t="str">
        <f>'[10]67-16-36'!A43</f>
        <v xml:space="preserve"> 67-6520-16-36                          </v>
      </c>
      <c r="B42" s="51" t="str">
        <f>'[10]67-16-36'!B43</f>
        <v xml:space="preserve"> STORMWATER DRAINAGEW </v>
      </c>
      <c r="C42" s="31">
        <f>'[10]67-16-36'!E43</f>
        <v>28500</v>
      </c>
      <c r="D42" s="31">
        <f>'[10]67-16-36'!F43</f>
        <v>5500</v>
      </c>
      <c r="E42" s="31">
        <f>'[10]67-16-36'!G43</f>
        <v>30000</v>
      </c>
      <c r="F42" s="31">
        <f>'[10]67-16-36'!H43</f>
        <v>0</v>
      </c>
      <c r="G42" s="31">
        <f>'[10]67-16-36'!I43</f>
        <v>30000</v>
      </c>
      <c r="H42" s="31">
        <f>'[10]67-16-36'!J43</f>
        <v>220000</v>
      </c>
    </row>
    <row r="43" spans="1:8" ht="15.75" thickBot="1" x14ac:dyDescent="0.3">
      <c r="A43" s="32"/>
      <c r="B43" s="32" t="s">
        <v>117</v>
      </c>
      <c r="C43" s="47">
        <f>SUM(C40:C42)</f>
        <v>173188</v>
      </c>
      <c r="D43" s="47">
        <f>SUM(D40:D42)</f>
        <v>150187.6</v>
      </c>
      <c r="E43" s="47">
        <f>SUM(E40:E42)</f>
        <v>360500</v>
      </c>
      <c r="F43" s="47">
        <f>SUM(F40:F42)</f>
        <v>0</v>
      </c>
      <c r="G43" s="47">
        <f>SUM(G40:G42)</f>
        <v>360500</v>
      </c>
      <c r="H43" s="47">
        <f>SUM(H40:H42)</f>
        <v>390000</v>
      </c>
    </row>
    <row r="44" spans="1:8" ht="16.5" thickTop="1" thickBot="1" x14ac:dyDescent="0.3">
      <c r="A44" s="34"/>
      <c r="B44" s="48" t="str">
        <f>'[10]67-16-36'!B46</f>
        <v xml:space="preserve"> STORMWATER OPERATIONS</v>
      </c>
      <c r="C44" s="48">
        <f>SUM(C8:C43)/2</f>
        <v>406426</v>
      </c>
      <c r="D44" s="48">
        <f>SUM(D8:D43)/2</f>
        <v>349163</v>
      </c>
      <c r="E44" s="48">
        <f>SUM(E8:E43)/2</f>
        <v>541092</v>
      </c>
      <c r="F44" s="48">
        <f>SUM(F8:F43)/2</f>
        <v>60379.590000000004</v>
      </c>
      <c r="G44" s="48">
        <f>SUM(G8:G43)/2</f>
        <v>541811</v>
      </c>
      <c r="H44" s="48">
        <f>SUM(H8:H43)/2</f>
        <v>577761</v>
      </c>
    </row>
    <row r="45" spans="1:8" ht="15.75" thickTop="1" x14ac:dyDescent="0.25"/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workbookViewId="0">
      <selection activeCell="L18" sqref="L18"/>
    </sheetView>
  </sheetViews>
  <sheetFormatPr defaultRowHeight="15" x14ac:dyDescent="0.25"/>
  <cols>
    <col min="1" max="1" width="13.140625" customWidth="1"/>
    <col min="2" max="2" width="22.42578125" bestFit="1" customWidth="1"/>
  </cols>
  <sheetData>
    <row r="1" spans="1:8" x14ac:dyDescent="0.25">
      <c r="A1" s="72" t="s">
        <v>10</v>
      </c>
      <c r="B1" s="72"/>
      <c r="C1" s="156"/>
      <c r="D1" s="156"/>
      <c r="E1" s="156"/>
      <c r="F1" s="156"/>
      <c r="G1" s="157"/>
      <c r="H1" s="157"/>
    </row>
    <row r="2" spans="1:8" x14ac:dyDescent="0.25">
      <c r="A2" s="72"/>
      <c r="B2" s="72"/>
      <c r="C2" s="156"/>
      <c r="D2" s="156"/>
      <c r="E2" s="156"/>
      <c r="F2" s="156"/>
      <c r="G2" s="157"/>
      <c r="H2" s="157"/>
    </row>
    <row r="3" spans="1:8" x14ac:dyDescent="0.25">
      <c r="A3" s="144" t="s">
        <v>0</v>
      </c>
      <c r="B3" s="145"/>
      <c r="C3" s="145"/>
      <c r="D3" s="145"/>
      <c r="E3" s="145"/>
      <c r="F3" s="145"/>
      <c r="G3" s="146"/>
      <c r="H3" s="146"/>
    </row>
    <row r="4" spans="1:8" x14ac:dyDescent="0.25">
      <c r="A4" s="144" t="s">
        <v>596</v>
      </c>
      <c r="B4" s="145"/>
      <c r="C4" s="145"/>
      <c r="D4" s="145"/>
      <c r="E4" s="145"/>
      <c r="F4" s="145"/>
      <c r="G4" s="146"/>
      <c r="H4" s="146"/>
    </row>
    <row r="5" spans="1:8" x14ac:dyDescent="0.25">
      <c r="A5" s="144" t="s">
        <v>272</v>
      </c>
      <c r="B5" s="145"/>
      <c r="C5" s="145"/>
      <c r="D5" s="145"/>
      <c r="E5" s="145"/>
      <c r="F5" s="145"/>
      <c r="G5" s="146"/>
      <c r="H5" s="146"/>
    </row>
    <row r="6" spans="1:8" x14ac:dyDescent="0.25">
      <c r="A6" s="72"/>
      <c r="B6" s="72"/>
      <c r="C6" s="72"/>
      <c r="D6" s="72"/>
      <c r="E6" s="72"/>
      <c r="F6" s="72"/>
      <c r="G6" s="143"/>
      <c r="H6" s="143"/>
    </row>
    <row r="7" spans="1:8" x14ac:dyDescent="0.25">
      <c r="A7" s="17" t="s">
        <v>32</v>
      </c>
      <c r="B7" s="17" t="s">
        <v>33</v>
      </c>
      <c r="C7" s="17" t="s">
        <v>3</v>
      </c>
      <c r="D7" s="17" t="s">
        <v>3</v>
      </c>
      <c r="E7" s="17" t="s">
        <v>4</v>
      </c>
      <c r="F7" s="17" t="s">
        <v>4</v>
      </c>
      <c r="G7" s="17" t="s">
        <v>4</v>
      </c>
      <c r="H7" s="17" t="s">
        <v>597</v>
      </c>
    </row>
    <row r="8" spans="1:8" x14ac:dyDescent="0.25">
      <c r="A8" s="17" t="s">
        <v>34</v>
      </c>
      <c r="B8" s="17"/>
      <c r="C8" s="17" t="s">
        <v>7</v>
      </c>
      <c r="D8" s="17" t="s">
        <v>6</v>
      </c>
      <c r="E8" s="17" t="s">
        <v>8</v>
      </c>
      <c r="F8" s="17" t="s">
        <v>6</v>
      </c>
      <c r="G8" s="17" t="s">
        <v>5</v>
      </c>
      <c r="H8" s="17" t="s">
        <v>9</v>
      </c>
    </row>
    <row r="9" spans="1:8" ht="15.75" thickBot="1" x14ac:dyDescent="0.3">
      <c r="A9" s="18" t="s">
        <v>10</v>
      </c>
      <c r="B9" s="18"/>
      <c r="C9" s="18" t="s">
        <v>11</v>
      </c>
      <c r="D9" s="18"/>
      <c r="E9" s="18" t="s">
        <v>11</v>
      </c>
      <c r="F9" s="18" t="s">
        <v>12</v>
      </c>
      <c r="G9" s="18" t="s">
        <v>11</v>
      </c>
      <c r="H9" s="18" t="s">
        <v>11</v>
      </c>
    </row>
    <row r="10" spans="1:8" ht="15.75" thickTop="1" x14ac:dyDescent="0.25">
      <c r="A10" s="51" t="s">
        <v>273</v>
      </c>
      <c r="B10" s="51" t="s">
        <v>145</v>
      </c>
      <c r="C10" s="51">
        <v>208201</v>
      </c>
      <c r="D10" s="51">
        <v>208201</v>
      </c>
      <c r="E10" s="51">
        <v>228668</v>
      </c>
      <c r="F10" s="51">
        <v>114334.02</v>
      </c>
      <c r="G10" s="51">
        <v>228668</v>
      </c>
      <c r="H10" s="51">
        <v>228668</v>
      </c>
    </row>
    <row r="11" spans="1:8" x14ac:dyDescent="0.25">
      <c r="A11" s="51" t="s">
        <v>274</v>
      </c>
      <c r="B11" s="51" t="s">
        <v>275</v>
      </c>
      <c r="C11" s="51">
        <v>148931</v>
      </c>
      <c r="D11" s="51">
        <v>148931</v>
      </c>
      <c r="E11" s="51">
        <v>150483</v>
      </c>
      <c r="F11" s="51">
        <v>75241.5</v>
      </c>
      <c r="G11" s="51">
        <v>150483</v>
      </c>
      <c r="H11" s="51">
        <v>149915</v>
      </c>
    </row>
    <row r="12" spans="1:8" x14ac:dyDescent="0.25">
      <c r="A12" s="51" t="s">
        <v>276</v>
      </c>
      <c r="B12" s="51" t="s">
        <v>277</v>
      </c>
      <c r="C12" s="51">
        <v>0</v>
      </c>
      <c r="D12" s="51">
        <v>0</v>
      </c>
      <c r="E12" s="51">
        <v>0</v>
      </c>
      <c r="F12" s="51">
        <v>0</v>
      </c>
      <c r="G12" s="158">
        <v>0</v>
      </c>
      <c r="H12" s="158">
        <v>0</v>
      </c>
    </row>
    <row r="13" spans="1:8" x14ac:dyDescent="0.25">
      <c r="A13" s="40"/>
      <c r="B13" s="66" t="s">
        <v>278</v>
      </c>
      <c r="C13" s="67">
        <v>357132</v>
      </c>
      <c r="D13" s="67">
        <v>357132</v>
      </c>
      <c r="E13" s="67">
        <v>379151</v>
      </c>
      <c r="F13" s="67">
        <v>189575.52000000002</v>
      </c>
      <c r="G13" s="67">
        <v>379151</v>
      </c>
      <c r="H13" s="67">
        <v>378583</v>
      </c>
    </row>
    <row r="14" spans="1:8" x14ac:dyDescent="0.25">
      <c r="A14" s="51" t="s">
        <v>279</v>
      </c>
      <c r="B14" s="51" t="s">
        <v>166</v>
      </c>
      <c r="C14" s="51">
        <v>0</v>
      </c>
      <c r="D14" s="51">
        <v>-11144</v>
      </c>
      <c r="E14" s="51">
        <v>0</v>
      </c>
      <c r="F14" s="51">
        <v>0</v>
      </c>
      <c r="G14" s="158">
        <v>0</v>
      </c>
      <c r="H14" s="158">
        <v>0</v>
      </c>
    </row>
    <row r="15" spans="1:8" x14ac:dyDescent="0.25">
      <c r="A15" s="51" t="s">
        <v>280</v>
      </c>
      <c r="B15" s="51" t="s">
        <v>168</v>
      </c>
      <c r="C15" s="51">
        <v>0</v>
      </c>
      <c r="D15" s="51">
        <v>0</v>
      </c>
      <c r="E15" s="51">
        <v>0</v>
      </c>
      <c r="F15" s="51">
        <v>0</v>
      </c>
      <c r="G15" s="51">
        <v>0</v>
      </c>
      <c r="H15" s="51">
        <v>0</v>
      </c>
    </row>
    <row r="16" spans="1:8" x14ac:dyDescent="0.25">
      <c r="A16" s="51" t="s">
        <v>281</v>
      </c>
      <c r="B16" s="51" t="s">
        <v>170</v>
      </c>
      <c r="C16" s="51">
        <v>0</v>
      </c>
      <c r="D16" s="51">
        <v>0</v>
      </c>
      <c r="E16" s="51">
        <v>0</v>
      </c>
      <c r="F16" s="51">
        <v>0</v>
      </c>
      <c r="G16" s="158">
        <v>0</v>
      </c>
      <c r="H16" s="158">
        <v>45000</v>
      </c>
    </row>
    <row r="17" spans="1:8" x14ac:dyDescent="0.25">
      <c r="A17" s="51" t="s">
        <v>282</v>
      </c>
      <c r="B17" s="51" t="s">
        <v>172</v>
      </c>
      <c r="C17" s="51">
        <v>0</v>
      </c>
      <c r="D17" s="51">
        <v>-1470.34</v>
      </c>
      <c r="E17" s="51">
        <v>0</v>
      </c>
      <c r="F17" s="51">
        <v>0</v>
      </c>
      <c r="G17" s="51">
        <v>0</v>
      </c>
      <c r="H17" s="51">
        <v>0</v>
      </c>
    </row>
    <row r="18" spans="1:8" x14ac:dyDescent="0.25">
      <c r="A18" s="51" t="s">
        <v>283</v>
      </c>
      <c r="B18" s="51" t="s">
        <v>174</v>
      </c>
      <c r="C18" s="51">
        <v>90719</v>
      </c>
      <c r="D18" s="51">
        <v>90719.54</v>
      </c>
      <c r="E18" s="51">
        <v>91313</v>
      </c>
      <c r="F18" s="51">
        <v>88647.42</v>
      </c>
      <c r="G18" s="51">
        <v>91313</v>
      </c>
      <c r="H18" s="51">
        <v>90449</v>
      </c>
    </row>
    <row r="19" spans="1:8" x14ac:dyDescent="0.25">
      <c r="A19" s="51" t="s">
        <v>284</v>
      </c>
      <c r="B19" s="51" t="s">
        <v>285</v>
      </c>
      <c r="C19" s="51">
        <v>23226</v>
      </c>
      <c r="D19" s="51">
        <v>23226.1</v>
      </c>
      <c r="E19" s="51">
        <v>24308</v>
      </c>
      <c r="F19" s="51">
        <v>24308.240000000002</v>
      </c>
      <c r="G19" s="51">
        <v>24308</v>
      </c>
      <c r="H19" s="51">
        <v>0</v>
      </c>
    </row>
    <row r="20" spans="1:8" x14ac:dyDescent="0.25">
      <c r="A20" s="51" t="s">
        <v>286</v>
      </c>
      <c r="B20" s="51" t="s">
        <v>176</v>
      </c>
      <c r="C20" s="51">
        <v>109044</v>
      </c>
      <c r="D20" s="51">
        <v>109042.99</v>
      </c>
      <c r="E20" s="51">
        <v>108858</v>
      </c>
      <c r="F20" s="51">
        <v>97799.63</v>
      </c>
      <c r="G20" s="158">
        <v>108858</v>
      </c>
      <c r="H20" s="51">
        <v>109016</v>
      </c>
    </row>
    <row r="21" spans="1:8" x14ac:dyDescent="0.25">
      <c r="A21" s="51" t="s">
        <v>287</v>
      </c>
      <c r="B21" s="51" t="s">
        <v>246</v>
      </c>
      <c r="C21" s="51">
        <v>121267</v>
      </c>
      <c r="D21" s="51">
        <v>121266.58</v>
      </c>
      <c r="E21" s="51">
        <v>121183</v>
      </c>
      <c r="F21" s="51">
        <v>104997.81</v>
      </c>
      <c r="G21" s="51">
        <v>121183</v>
      </c>
      <c r="H21" s="158">
        <v>121352</v>
      </c>
    </row>
    <row r="22" spans="1:8" x14ac:dyDescent="0.25">
      <c r="A22" s="51" t="s">
        <v>288</v>
      </c>
      <c r="B22" s="51" t="s">
        <v>184</v>
      </c>
      <c r="C22" s="51">
        <v>84506</v>
      </c>
      <c r="D22" s="51">
        <v>84506.25</v>
      </c>
      <c r="E22" s="51">
        <v>84756</v>
      </c>
      <c r="F22" s="51">
        <v>71703.13</v>
      </c>
      <c r="G22" s="158">
        <v>84756</v>
      </c>
      <c r="H22" s="158">
        <v>84906</v>
      </c>
    </row>
    <row r="23" spans="1:8" x14ac:dyDescent="0.25">
      <c r="A23" s="49" t="s">
        <v>289</v>
      </c>
      <c r="B23" s="49" t="s">
        <v>186</v>
      </c>
      <c r="C23" s="49">
        <v>91394</v>
      </c>
      <c r="D23" s="49">
        <v>91394.37</v>
      </c>
      <c r="E23" s="49">
        <v>92347</v>
      </c>
      <c r="F23" s="49">
        <v>88985.37</v>
      </c>
      <c r="G23" s="155">
        <v>92347</v>
      </c>
      <c r="H23" s="155">
        <v>91998</v>
      </c>
    </row>
    <row r="24" spans="1:8" ht="15.75" thickBot="1" x14ac:dyDescent="0.3">
      <c r="A24" s="41"/>
      <c r="B24" s="41" t="s">
        <v>290</v>
      </c>
      <c r="C24" s="56">
        <v>520156</v>
      </c>
      <c r="D24" s="56">
        <v>507541.49</v>
      </c>
      <c r="E24" s="56">
        <v>522765</v>
      </c>
      <c r="F24" s="56">
        <v>476441.59999999998</v>
      </c>
      <c r="G24" s="56">
        <v>522765</v>
      </c>
      <c r="H24" s="56">
        <v>542721</v>
      </c>
    </row>
    <row r="25" spans="1:8" ht="16.5" thickTop="1" thickBot="1" x14ac:dyDescent="0.3">
      <c r="A25" s="41"/>
      <c r="B25" s="41" t="s">
        <v>291</v>
      </c>
      <c r="C25" s="56">
        <v>877288</v>
      </c>
      <c r="D25" s="56">
        <v>864673.49000000011</v>
      </c>
      <c r="E25" s="56">
        <v>901916</v>
      </c>
      <c r="F25" s="56">
        <v>666017.12000000011</v>
      </c>
      <c r="G25" s="56">
        <v>901916</v>
      </c>
      <c r="H25" s="56">
        <v>921304</v>
      </c>
    </row>
    <row r="26" spans="1:8" ht="15.75" thickTop="1" x14ac:dyDescent="0.25">
      <c r="A26" s="4"/>
      <c r="B26" s="4"/>
      <c r="C26" s="65"/>
      <c r="D26" s="65"/>
      <c r="E26" s="65"/>
      <c r="F26" s="65"/>
      <c r="G26" s="133"/>
      <c r="H26" s="133"/>
    </row>
    <row r="27" spans="1:8" x14ac:dyDescent="0.25">
      <c r="A27" s="4"/>
      <c r="B27" s="4"/>
      <c r="C27" s="65"/>
      <c r="D27" s="65"/>
      <c r="E27" s="65"/>
      <c r="F27" s="65"/>
      <c r="G27" s="133"/>
      <c r="H27" s="133"/>
    </row>
    <row r="28" spans="1:8" x14ac:dyDescent="0.25">
      <c r="A28" s="13"/>
      <c r="B28" s="14"/>
      <c r="C28" s="14"/>
      <c r="D28" s="14"/>
      <c r="E28" s="14"/>
      <c r="F28" s="14"/>
      <c r="G28" s="15"/>
      <c r="H28" s="15"/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8"/>
  <sheetViews>
    <sheetView workbookViewId="0">
      <selection activeCell="L33" sqref="L33"/>
    </sheetView>
  </sheetViews>
  <sheetFormatPr defaultRowHeight="15" x14ac:dyDescent="0.25"/>
  <cols>
    <col min="1" max="1" width="23.28515625" bestFit="1" customWidth="1"/>
    <col min="2" max="2" width="25.85546875" bestFit="1" customWidth="1"/>
    <col min="3" max="3" width="8.85546875" bestFit="1" customWidth="1"/>
    <col min="4" max="4" width="11.28515625" bestFit="1" customWidth="1"/>
    <col min="5" max="5" width="8.85546875" bestFit="1" customWidth="1"/>
    <col min="6" max="6" width="10.28515625" bestFit="1" customWidth="1"/>
  </cols>
  <sheetData>
    <row r="1" spans="1:8" x14ac:dyDescent="0.25">
      <c r="A1" s="72"/>
      <c r="B1" s="72"/>
      <c r="C1" s="72"/>
      <c r="D1" s="72"/>
      <c r="E1" s="72"/>
      <c r="F1" s="72"/>
      <c r="G1" s="72"/>
      <c r="H1" s="72"/>
    </row>
    <row r="2" spans="1:8" x14ac:dyDescent="0.25">
      <c r="A2" s="72"/>
      <c r="B2" s="72"/>
      <c r="C2" s="72"/>
      <c r="D2" s="72"/>
      <c r="E2" s="72"/>
      <c r="F2" s="72"/>
      <c r="G2" s="72"/>
      <c r="H2" s="72"/>
    </row>
    <row r="3" spans="1:8" x14ac:dyDescent="0.25">
      <c r="A3" s="144" t="s">
        <v>0</v>
      </c>
      <c r="B3" s="144"/>
      <c r="C3" s="144"/>
      <c r="D3" s="144"/>
      <c r="E3" s="144"/>
      <c r="F3" s="144"/>
      <c r="G3" s="159"/>
      <c r="H3" s="159"/>
    </row>
    <row r="4" spans="1:8" x14ac:dyDescent="0.25">
      <c r="A4" s="144" t="s">
        <v>596</v>
      </c>
      <c r="B4" s="144"/>
      <c r="C4" s="144"/>
      <c r="D4" s="144"/>
      <c r="E4" s="144"/>
      <c r="F4" s="144"/>
      <c r="G4" s="159"/>
      <c r="H4" s="159"/>
    </row>
    <row r="5" spans="1:8" x14ac:dyDescent="0.25">
      <c r="A5" s="144" t="s">
        <v>292</v>
      </c>
      <c r="B5" s="144"/>
      <c r="C5" s="144"/>
      <c r="D5" s="144"/>
      <c r="E5" s="144"/>
      <c r="F5" s="144"/>
      <c r="G5" s="159"/>
      <c r="H5" s="159"/>
    </row>
    <row r="6" spans="1:8" x14ac:dyDescent="0.25">
      <c r="A6" s="72"/>
      <c r="B6" s="72"/>
      <c r="C6" s="72"/>
      <c r="D6" s="72"/>
      <c r="E6" s="72"/>
      <c r="F6" s="72"/>
      <c r="G6" s="143"/>
      <c r="H6" s="143"/>
    </row>
    <row r="7" spans="1:8" x14ac:dyDescent="0.25">
      <c r="A7" s="17" t="s">
        <v>32</v>
      </c>
      <c r="B7" s="17" t="s">
        <v>33</v>
      </c>
      <c r="C7" s="17" t="s">
        <v>3</v>
      </c>
      <c r="D7" s="17" t="s">
        <v>3</v>
      </c>
      <c r="E7" s="17" t="s">
        <v>4</v>
      </c>
      <c r="F7" s="17" t="s">
        <v>4</v>
      </c>
      <c r="G7" s="17" t="s">
        <v>4</v>
      </c>
      <c r="H7" s="17" t="s">
        <v>597</v>
      </c>
    </row>
    <row r="8" spans="1:8" x14ac:dyDescent="0.25">
      <c r="A8" s="17" t="s">
        <v>34</v>
      </c>
      <c r="B8" s="17"/>
      <c r="C8" s="17" t="s">
        <v>7</v>
      </c>
      <c r="D8" s="17" t="s">
        <v>6</v>
      </c>
      <c r="E8" s="17" t="s">
        <v>8</v>
      </c>
      <c r="F8" s="17" t="s">
        <v>6</v>
      </c>
      <c r="G8" s="17" t="s">
        <v>5</v>
      </c>
      <c r="H8" s="17" t="s">
        <v>9</v>
      </c>
    </row>
    <row r="9" spans="1:8" ht="15.75" thickBot="1" x14ac:dyDescent="0.3">
      <c r="A9" s="17" t="s">
        <v>10</v>
      </c>
      <c r="B9" s="17"/>
      <c r="C9" s="17" t="s">
        <v>11</v>
      </c>
      <c r="D9" s="17"/>
      <c r="E9" s="17" t="s">
        <v>11</v>
      </c>
      <c r="F9" s="17" t="s">
        <v>12</v>
      </c>
      <c r="G9" s="17" t="s">
        <v>11</v>
      </c>
      <c r="H9" s="17" t="s">
        <v>11</v>
      </c>
    </row>
    <row r="10" spans="1:8" ht="15.75" thickTop="1" x14ac:dyDescent="0.25">
      <c r="A10" s="160"/>
      <c r="B10" s="161" t="s">
        <v>293</v>
      </c>
      <c r="C10" s="161">
        <v>1904108.0000000009</v>
      </c>
      <c r="D10" s="161">
        <v>1904108.0000000009</v>
      </c>
      <c r="E10" s="161">
        <v>1848115.0000000009</v>
      </c>
      <c r="F10" s="161">
        <v>1868648.6800000016</v>
      </c>
      <c r="G10" s="161">
        <v>1868648.6800000016</v>
      </c>
      <c r="H10" s="161">
        <v>1925453.6800000016</v>
      </c>
    </row>
    <row r="11" spans="1:8" x14ac:dyDescent="0.25">
      <c r="A11" s="51" t="s">
        <v>14</v>
      </c>
      <c r="B11" s="51"/>
      <c r="C11" s="51"/>
      <c r="D11" s="51"/>
      <c r="E11" s="51"/>
      <c r="F11" s="51"/>
      <c r="G11" s="51"/>
      <c r="H11" s="51"/>
    </row>
    <row r="12" spans="1:8" x14ac:dyDescent="0.25">
      <c r="A12" s="52" t="s">
        <v>294</v>
      </c>
      <c r="B12" s="52" t="s">
        <v>295</v>
      </c>
      <c r="C12" s="51">
        <v>2156373</v>
      </c>
      <c r="D12" s="51">
        <v>2159326.9300000002</v>
      </c>
      <c r="E12" s="51">
        <v>2292354</v>
      </c>
      <c r="F12" s="51">
        <v>2265259.54</v>
      </c>
      <c r="G12" s="51">
        <v>2292354</v>
      </c>
      <c r="H12" s="51">
        <v>2399084</v>
      </c>
    </row>
    <row r="13" spans="1:8" x14ac:dyDescent="0.25">
      <c r="A13" s="52" t="s">
        <v>296</v>
      </c>
      <c r="B13" s="52" t="s">
        <v>297</v>
      </c>
      <c r="C13" s="51">
        <v>23020</v>
      </c>
      <c r="D13" s="51">
        <v>28156.28</v>
      </c>
      <c r="E13" s="51">
        <v>23000</v>
      </c>
      <c r="F13" s="51">
        <v>26017.5</v>
      </c>
      <c r="G13" s="51">
        <v>28000</v>
      </c>
      <c r="H13" s="51">
        <v>24960</v>
      </c>
    </row>
    <row r="14" spans="1:8" x14ac:dyDescent="0.25">
      <c r="A14" s="52" t="s">
        <v>298</v>
      </c>
      <c r="B14" s="52" t="s">
        <v>299</v>
      </c>
      <c r="C14" s="51">
        <v>19000</v>
      </c>
      <c r="D14" s="51">
        <v>21715.32</v>
      </c>
      <c r="E14" s="51">
        <v>19000</v>
      </c>
      <c r="F14" s="51">
        <v>15304.97</v>
      </c>
      <c r="G14" s="51">
        <v>19000</v>
      </c>
      <c r="H14" s="51">
        <v>19000</v>
      </c>
    </row>
    <row r="15" spans="1:8" x14ac:dyDescent="0.25">
      <c r="A15" s="40"/>
      <c r="B15" s="66" t="s">
        <v>300</v>
      </c>
      <c r="C15" s="67">
        <v>2198393</v>
      </c>
      <c r="D15" s="67">
        <v>2209197.5299999998</v>
      </c>
      <c r="E15" s="67">
        <v>2334354</v>
      </c>
      <c r="F15" s="67">
        <v>2306582.0100000002</v>
      </c>
      <c r="G15" s="67">
        <v>2339354</v>
      </c>
      <c r="H15" s="67">
        <v>2443044</v>
      </c>
    </row>
    <row r="16" spans="1:8" x14ac:dyDescent="0.25">
      <c r="A16" s="51" t="s">
        <v>301</v>
      </c>
      <c r="B16" s="51" t="s">
        <v>91</v>
      </c>
      <c r="C16" s="51">
        <v>100000</v>
      </c>
      <c r="D16" s="51">
        <v>102451.71</v>
      </c>
      <c r="E16" s="51">
        <v>31423</v>
      </c>
      <c r="F16" s="51">
        <v>59717.97</v>
      </c>
      <c r="G16" s="51">
        <v>100000</v>
      </c>
      <c r="H16" s="51">
        <v>50000</v>
      </c>
    </row>
    <row r="17" spans="1:8" x14ac:dyDescent="0.25">
      <c r="A17" s="51" t="s">
        <v>302</v>
      </c>
      <c r="B17" s="51" t="s">
        <v>303</v>
      </c>
      <c r="C17" s="51">
        <v>18000</v>
      </c>
      <c r="D17" s="51">
        <v>23629.86</v>
      </c>
      <c r="E17" s="51">
        <v>18000</v>
      </c>
      <c r="F17" s="51">
        <v>6410.7</v>
      </c>
      <c r="G17" s="51">
        <v>18000</v>
      </c>
      <c r="H17" s="51">
        <v>18000</v>
      </c>
    </row>
    <row r="18" spans="1:8" x14ac:dyDescent="0.25">
      <c r="A18" s="40"/>
      <c r="B18" s="66" t="s">
        <v>225</v>
      </c>
      <c r="C18" s="67">
        <v>118000</v>
      </c>
      <c r="D18" s="67">
        <v>126081.57</v>
      </c>
      <c r="E18" s="67">
        <v>49423</v>
      </c>
      <c r="F18" s="67">
        <v>66128.67</v>
      </c>
      <c r="G18" s="67">
        <v>118000</v>
      </c>
      <c r="H18" s="67">
        <v>68000</v>
      </c>
    </row>
    <row r="19" spans="1:8" x14ac:dyDescent="0.25">
      <c r="A19" s="47" t="s">
        <v>304</v>
      </c>
      <c r="B19" s="47" t="s">
        <v>305</v>
      </c>
      <c r="C19" s="47">
        <v>148931</v>
      </c>
      <c r="D19" s="47">
        <v>148931</v>
      </c>
      <c r="E19" s="47">
        <v>150483</v>
      </c>
      <c r="F19" s="47">
        <v>75241.5</v>
      </c>
      <c r="G19" s="47">
        <v>150483</v>
      </c>
      <c r="H19" s="47">
        <v>149915</v>
      </c>
    </row>
    <row r="20" spans="1:8" x14ac:dyDescent="0.25">
      <c r="A20" s="148"/>
      <c r="B20" s="162" t="s">
        <v>306</v>
      </c>
      <c r="C20" s="163">
        <v>148931</v>
      </c>
      <c r="D20" s="163">
        <v>148931</v>
      </c>
      <c r="E20" s="163">
        <v>150483</v>
      </c>
      <c r="F20" s="163">
        <v>75241.5</v>
      </c>
      <c r="G20" s="163">
        <v>150483</v>
      </c>
      <c r="H20" s="163">
        <v>149915</v>
      </c>
    </row>
    <row r="21" spans="1:8" ht="15.75" thickBot="1" x14ac:dyDescent="0.3">
      <c r="A21" s="42"/>
      <c r="B21" s="42" t="s">
        <v>226</v>
      </c>
      <c r="C21" s="42">
        <v>2465324</v>
      </c>
      <c r="D21" s="42">
        <v>2484210.6</v>
      </c>
      <c r="E21" s="42">
        <v>2534260</v>
      </c>
      <c r="F21" s="42">
        <v>2447952.1800000002</v>
      </c>
      <c r="G21" s="42">
        <v>2607837</v>
      </c>
      <c r="H21" s="42">
        <v>2660959</v>
      </c>
    </row>
    <row r="22" spans="1:8" ht="16.5" thickTop="1" thickBot="1" x14ac:dyDescent="0.3">
      <c r="A22" s="48"/>
      <c r="B22" s="48" t="s">
        <v>16</v>
      </c>
      <c r="C22" s="48">
        <v>4369432.0000000009</v>
      </c>
      <c r="D22" s="48">
        <v>4388318.6000000015</v>
      </c>
      <c r="E22" s="48">
        <v>4382375.0000000009</v>
      </c>
      <c r="F22" s="48">
        <v>4316600.8600000013</v>
      </c>
      <c r="G22" s="48">
        <v>4476485.6800000016</v>
      </c>
      <c r="H22" s="48">
        <v>4586412.6800000016</v>
      </c>
    </row>
    <row r="23" spans="1:8" ht="15.75" thickTop="1" x14ac:dyDescent="0.25">
      <c r="A23" s="51" t="s">
        <v>17</v>
      </c>
      <c r="B23" s="147"/>
      <c r="C23" s="72"/>
      <c r="D23" s="72"/>
      <c r="E23" s="72"/>
      <c r="F23" s="72"/>
      <c r="G23" s="72"/>
      <c r="H23" s="72"/>
    </row>
    <row r="24" spans="1:8" x14ac:dyDescent="0.25">
      <c r="A24" s="51" t="s">
        <v>307</v>
      </c>
      <c r="B24" s="51" t="s">
        <v>112</v>
      </c>
      <c r="C24" s="51">
        <v>12500</v>
      </c>
      <c r="D24" s="51">
        <v>11000</v>
      </c>
      <c r="E24" s="51">
        <v>12500</v>
      </c>
      <c r="F24" s="51">
        <v>4000</v>
      </c>
      <c r="G24" s="51">
        <v>12500</v>
      </c>
      <c r="H24" s="51">
        <v>12500</v>
      </c>
    </row>
    <row r="25" spans="1:8" x14ac:dyDescent="0.25">
      <c r="A25" s="51" t="s">
        <v>308</v>
      </c>
      <c r="B25" s="51" t="s">
        <v>309</v>
      </c>
      <c r="C25" s="51">
        <v>140772</v>
      </c>
      <c r="D25" s="51">
        <v>140771.69</v>
      </c>
      <c r="E25" s="51">
        <v>141692</v>
      </c>
      <c r="F25" s="51">
        <v>137556.32999999999</v>
      </c>
      <c r="G25" s="51">
        <v>141692</v>
      </c>
      <c r="H25" s="51">
        <v>140351</v>
      </c>
    </row>
    <row r="26" spans="1:8" x14ac:dyDescent="0.25">
      <c r="A26" s="51" t="s">
        <v>310</v>
      </c>
      <c r="B26" s="51" t="s">
        <v>613</v>
      </c>
      <c r="C26" s="51">
        <v>488949</v>
      </c>
      <c r="D26" s="51">
        <v>488949.08</v>
      </c>
      <c r="E26" s="51">
        <v>490831</v>
      </c>
      <c r="F26" s="51">
        <v>381228.13</v>
      </c>
      <c r="G26" s="51">
        <v>490831</v>
      </c>
      <c r="H26" s="51">
        <v>490253</v>
      </c>
    </row>
    <row r="27" spans="1:8" x14ac:dyDescent="0.25">
      <c r="A27" s="51" t="s">
        <v>311</v>
      </c>
      <c r="B27" s="51" t="s">
        <v>285</v>
      </c>
      <c r="C27" s="51">
        <v>107699</v>
      </c>
      <c r="D27" s="51">
        <v>107698.9</v>
      </c>
      <c r="E27" s="51">
        <v>112717</v>
      </c>
      <c r="F27" s="51">
        <v>112716.76</v>
      </c>
      <c r="G27" s="51">
        <v>112717</v>
      </c>
      <c r="H27" s="51">
        <v>0</v>
      </c>
    </row>
    <row r="28" spans="1:8" x14ac:dyDescent="0.25">
      <c r="A28" s="51" t="s">
        <v>312</v>
      </c>
      <c r="B28" s="51" t="s">
        <v>176</v>
      </c>
      <c r="C28" s="51">
        <v>59478</v>
      </c>
      <c r="D28" s="51">
        <v>59478</v>
      </c>
      <c r="E28" s="51">
        <v>59377</v>
      </c>
      <c r="F28" s="51">
        <v>53345.24</v>
      </c>
      <c r="G28" s="51">
        <v>59377</v>
      </c>
      <c r="H28" s="51">
        <v>59463</v>
      </c>
    </row>
    <row r="29" spans="1:8" x14ac:dyDescent="0.25">
      <c r="A29" s="51" t="s">
        <v>313</v>
      </c>
      <c r="B29" s="51" t="s">
        <v>314</v>
      </c>
      <c r="C29" s="51">
        <v>131830</v>
      </c>
      <c r="D29" s="51">
        <v>131829.76000000001</v>
      </c>
      <c r="E29" s="51">
        <v>132220</v>
      </c>
      <c r="F29" s="51">
        <v>111856.87</v>
      </c>
      <c r="G29" s="51">
        <v>132220</v>
      </c>
      <c r="H29" s="51">
        <v>132454</v>
      </c>
    </row>
    <row r="30" spans="1:8" x14ac:dyDescent="0.25">
      <c r="A30" s="51" t="s">
        <v>315</v>
      </c>
      <c r="B30" s="51" t="s">
        <v>316</v>
      </c>
      <c r="C30" s="51">
        <v>305025</v>
      </c>
      <c r="D30" s="51">
        <v>305025.49</v>
      </c>
      <c r="E30" s="51">
        <v>303108</v>
      </c>
      <c r="F30" s="51">
        <v>275390.92</v>
      </c>
      <c r="G30" s="51">
        <v>303108</v>
      </c>
      <c r="H30" s="51">
        <v>304119</v>
      </c>
    </row>
    <row r="31" spans="1:8" x14ac:dyDescent="0.25">
      <c r="A31" s="51" t="s">
        <v>317</v>
      </c>
      <c r="B31" s="51" t="s">
        <v>318</v>
      </c>
      <c r="C31" s="51">
        <v>148931</v>
      </c>
      <c r="D31" s="51">
        <v>148930.96</v>
      </c>
      <c r="E31" s="51">
        <v>150483</v>
      </c>
      <c r="F31" s="51">
        <v>145005.38</v>
      </c>
      <c r="G31" s="51">
        <v>150483</v>
      </c>
      <c r="H31" s="51">
        <v>149915</v>
      </c>
    </row>
    <row r="32" spans="1:8" x14ac:dyDescent="0.25">
      <c r="A32" s="51" t="s">
        <v>319</v>
      </c>
      <c r="B32" s="51" t="s">
        <v>320</v>
      </c>
      <c r="C32" s="51">
        <v>274885</v>
      </c>
      <c r="D32" s="51">
        <v>274884.69</v>
      </c>
      <c r="E32" s="51">
        <v>275101</v>
      </c>
      <c r="F32" s="51">
        <v>226600.08</v>
      </c>
      <c r="G32" s="51">
        <v>275101</v>
      </c>
      <c r="H32" s="51">
        <v>275155</v>
      </c>
    </row>
    <row r="33" spans="1:8" x14ac:dyDescent="0.25">
      <c r="A33" s="51" t="s">
        <v>612</v>
      </c>
      <c r="B33" s="51" t="s">
        <v>600</v>
      </c>
      <c r="C33" s="51">
        <v>0</v>
      </c>
      <c r="D33" s="51">
        <v>0</v>
      </c>
      <c r="E33" s="51">
        <v>0</v>
      </c>
      <c r="F33" s="51">
        <v>0</v>
      </c>
      <c r="G33" s="51">
        <v>0</v>
      </c>
      <c r="H33" s="51">
        <v>208950</v>
      </c>
    </row>
    <row r="34" spans="1:8" x14ac:dyDescent="0.25">
      <c r="A34" s="51" t="s">
        <v>321</v>
      </c>
      <c r="B34" s="51" t="s">
        <v>115</v>
      </c>
      <c r="C34" s="51">
        <v>130000</v>
      </c>
      <c r="D34" s="51">
        <v>129853.28</v>
      </c>
      <c r="E34" s="51">
        <v>150000</v>
      </c>
      <c r="F34" s="51">
        <v>83481.77</v>
      </c>
      <c r="G34" s="51">
        <v>150000</v>
      </c>
      <c r="H34" s="51">
        <v>165719</v>
      </c>
    </row>
    <row r="35" spans="1:8" x14ac:dyDescent="0.25">
      <c r="A35" s="40"/>
      <c r="B35" s="66" t="s">
        <v>322</v>
      </c>
      <c r="C35" s="40">
        <v>1800069</v>
      </c>
      <c r="D35" s="40">
        <v>1798421.8499999999</v>
      </c>
      <c r="E35" s="40">
        <v>1828029</v>
      </c>
      <c r="F35" s="40">
        <v>1531181.48</v>
      </c>
      <c r="G35" s="40">
        <v>1828029</v>
      </c>
      <c r="H35" s="40">
        <v>1938879</v>
      </c>
    </row>
    <row r="36" spans="1:8" x14ac:dyDescent="0.25">
      <c r="A36" s="51" t="s">
        <v>323</v>
      </c>
      <c r="B36" s="51" t="s">
        <v>324</v>
      </c>
      <c r="C36" s="51">
        <v>2052</v>
      </c>
      <c r="D36" s="51">
        <v>2052.4</v>
      </c>
      <c r="E36" s="51">
        <v>2023</v>
      </c>
      <c r="F36" s="51">
        <v>1961.18</v>
      </c>
      <c r="G36" s="51">
        <v>2023</v>
      </c>
      <c r="H36" s="51">
        <v>2036</v>
      </c>
    </row>
    <row r="37" spans="1:8" x14ac:dyDescent="0.25">
      <c r="A37" s="51" t="s">
        <v>325</v>
      </c>
      <c r="B37" s="51" t="s">
        <v>614</v>
      </c>
      <c r="C37" s="51">
        <v>328133</v>
      </c>
      <c r="D37" s="51">
        <v>328133</v>
      </c>
      <c r="E37" s="51">
        <v>329137</v>
      </c>
      <c r="F37" s="51">
        <v>290461.53000000003</v>
      </c>
      <c r="G37" s="51">
        <v>329137</v>
      </c>
      <c r="H37" s="51">
        <v>328677</v>
      </c>
    </row>
    <row r="38" spans="1:8" x14ac:dyDescent="0.25">
      <c r="A38" s="51" t="s">
        <v>326</v>
      </c>
      <c r="B38" s="51" t="s">
        <v>327</v>
      </c>
      <c r="C38" s="51">
        <v>3780</v>
      </c>
      <c r="D38" s="51">
        <v>3779.67</v>
      </c>
      <c r="E38" s="51">
        <v>3726</v>
      </c>
      <c r="F38" s="51">
        <v>3611.68</v>
      </c>
      <c r="G38" s="51">
        <v>3726</v>
      </c>
      <c r="H38" s="51">
        <v>3749</v>
      </c>
    </row>
    <row r="39" spans="1:8" x14ac:dyDescent="0.25">
      <c r="A39" s="51" t="s">
        <v>328</v>
      </c>
      <c r="B39" s="51" t="s">
        <v>277</v>
      </c>
      <c r="C39" s="51">
        <v>387283</v>
      </c>
      <c r="D39" s="51">
        <v>387283</v>
      </c>
      <c r="E39" s="51">
        <v>388117</v>
      </c>
      <c r="F39" s="51">
        <v>345706.25</v>
      </c>
      <c r="G39" s="51">
        <v>388117</v>
      </c>
      <c r="H39" s="51">
        <v>387618</v>
      </c>
    </row>
    <row r="40" spans="1:8" ht="15.75" thickBot="1" x14ac:dyDescent="0.3">
      <c r="A40" s="164"/>
      <c r="B40" s="66" t="s">
        <v>243</v>
      </c>
      <c r="C40" s="40">
        <v>721248</v>
      </c>
      <c r="D40" s="40">
        <v>721248.07000000007</v>
      </c>
      <c r="E40" s="40">
        <v>723003</v>
      </c>
      <c r="F40" s="40">
        <v>641740.64</v>
      </c>
      <c r="G40" s="40">
        <v>723003</v>
      </c>
      <c r="H40" s="40">
        <v>722080</v>
      </c>
    </row>
    <row r="41" spans="1:8" ht="16.5" thickTop="1" thickBot="1" x14ac:dyDescent="0.3">
      <c r="A41" s="48"/>
      <c r="B41" s="48" t="s">
        <v>329</v>
      </c>
      <c r="C41" s="48">
        <v>2521317</v>
      </c>
      <c r="D41" s="48">
        <v>2519669.92</v>
      </c>
      <c r="E41" s="48">
        <v>2551032</v>
      </c>
      <c r="F41" s="48">
        <v>2172922.12</v>
      </c>
      <c r="G41" s="48">
        <v>2551032</v>
      </c>
      <c r="H41" s="48">
        <v>2660959</v>
      </c>
    </row>
    <row r="42" spans="1:8" ht="15.75" thickTop="1" x14ac:dyDescent="0.25">
      <c r="A42" s="147"/>
      <c r="B42" s="51"/>
      <c r="C42" s="51"/>
      <c r="D42" s="51"/>
      <c r="E42" s="51"/>
      <c r="F42" s="51"/>
      <c r="G42" s="51"/>
      <c r="H42" s="51"/>
    </row>
    <row r="43" spans="1:8" x14ac:dyDescent="0.25">
      <c r="A43" s="147"/>
      <c r="B43" s="51" t="s">
        <v>330</v>
      </c>
      <c r="C43" s="51">
        <v>1848115.0000000009</v>
      </c>
      <c r="D43" s="51">
        <v>1868648.6800000016</v>
      </c>
      <c r="E43" s="51">
        <v>1831343.0000000009</v>
      </c>
      <c r="F43" s="51">
        <v>2143678.7400000012</v>
      </c>
      <c r="G43" s="51">
        <v>1925453.6800000016</v>
      </c>
      <c r="H43" s="51">
        <v>1925453.6800000016</v>
      </c>
    </row>
    <row r="44" spans="1:8" x14ac:dyDescent="0.25">
      <c r="A44" s="51"/>
      <c r="B44" s="51"/>
      <c r="C44" s="51"/>
      <c r="D44" s="51"/>
      <c r="E44" s="51"/>
      <c r="F44" s="51"/>
      <c r="G44" s="51"/>
      <c r="H44" s="51"/>
    </row>
    <row r="45" spans="1:8" x14ac:dyDescent="0.25">
      <c r="A45" s="51"/>
      <c r="B45" s="51"/>
      <c r="C45" s="51"/>
      <c r="D45" s="51"/>
      <c r="E45" s="51"/>
      <c r="F45" s="51"/>
      <c r="G45" s="51"/>
      <c r="H45" s="51"/>
    </row>
    <row r="46" spans="1:8" x14ac:dyDescent="0.25">
      <c r="A46" s="51"/>
      <c r="B46" s="51" t="s">
        <v>331</v>
      </c>
      <c r="C46" s="51">
        <v>-55993</v>
      </c>
      <c r="D46" s="51">
        <v>-35459.319999999832</v>
      </c>
      <c r="E46" s="51">
        <v>-16772</v>
      </c>
      <c r="F46" s="51">
        <v>275030.06000000006</v>
      </c>
      <c r="G46" s="51">
        <v>56805</v>
      </c>
      <c r="H46" s="51">
        <v>0</v>
      </c>
    </row>
    <row r="47" spans="1:8" x14ac:dyDescent="0.25">
      <c r="A47" s="3"/>
      <c r="B47" s="3"/>
      <c r="C47" s="3"/>
      <c r="D47" s="3"/>
      <c r="E47" s="3"/>
      <c r="F47" s="3"/>
    </row>
    <row r="48" spans="1:8" x14ac:dyDescent="0.25">
      <c r="A48" s="1"/>
      <c r="B48" s="1"/>
      <c r="C48" s="1"/>
      <c r="D48" s="1"/>
      <c r="E48" s="134"/>
      <c r="F48" s="134"/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workbookViewId="0">
      <selection activeCell="G26" sqref="G26"/>
    </sheetView>
  </sheetViews>
  <sheetFormatPr defaultRowHeight="15" x14ac:dyDescent="0.25"/>
  <cols>
    <col min="1" max="1" width="33" customWidth="1"/>
    <col min="2" max="3" width="0" hidden="1" customWidth="1"/>
    <col min="4" max="4" width="11.42578125" customWidth="1"/>
    <col min="5" max="5" width="11" customWidth="1"/>
    <col min="6" max="6" width="10.28515625" bestFit="1" customWidth="1"/>
    <col min="7" max="7" width="11.42578125" bestFit="1" customWidth="1"/>
    <col min="8" max="8" width="11.85546875" customWidth="1"/>
    <col min="9" max="9" width="10.42578125" bestFit="1" customWidth="1"/>
  </cols>
  <sheetData>
    <row r="1" spans="1:9" x14ac:dyDescent="0.25">
      <c r="A1" s="1" t="s">
        <v>0</v>
      </c>
      <c r="B1" s="1"/>
      <c r="C1" s="1"/>
      <c r="D1" s="1"/>
      <c r="E1" s="1"/>
      <c r="F1" s="1"/>
      <c r="G1" s="1"/>
      <c r="H1" s="2"/>
      <c r="I1" s="2"/>
    </row>
    <row r="2" spans="1:9" x14ac:dyDescent="0.25">
      <c r="A2" s="1" t="str">
        <f>[1]Sheet1!$A$2</f>
        <v>BUDGET 2024-2025</v>
      </c>
      <c r="B2" s="1"/>
      <c r="C2" s="1"/>
      <c r="D2" s="1"/>
      <c r="E2" s="1"/>
      <c r="F2" s="1"/>
      <c r="G2" s="1"/>
      <c r="H2" s="2"/>
      <c r="I2" s="2"/>
    </row>
    <row r="3" spans="1:9" x14ac:dyDescent="0.25">
      <c r="A3" s="1" t="s">
        <v>332</v>
      </c>
      <c r="B3" s="1"/>
      <c r="C3" s="1"/>
      <c r="D3" s="1"/>
      <c r="E3" s="1"/>
      <c r="F3" s="1"/>
      <c r="G3" s="1"/>
      <c r="H3" s="2"/>
      <c r="I3" s="2"/>
    </row>
    <row r="4" spans="1:9" x14ac:dyDescent="0.25">
      <c r="A4" s="3"/>
      <c r="B4" s="3"/>
      <c r="C4" s="3"/>
      <c r="D4" s="3"/>
      <c r="E4" s="3"/>
      <c r="F4" s="3"/>
      <c r="G4" s="3"/>
      <c r="H4" s="3"/>
      <c r="I4" s="3"/>
    </row>
    <row r="5" spans="1:9" x14ac:dyDescent="0.25">
      <c r="A5" s="6"/>
      <c r="B5" s="6" t="str">
        <f>[1]Sheet1!D2</f>
        <v>2021-22</v>
      </c>
      <c r="C5" s="6" t="str">
        <f>[1]Sheet1!E2</f>
        <v>2021-22</v>
      </c>
      <c r="D5" s="6" t="str">
        <f>[1]Sheet1!F2</f>
        <v>2022-23</v>
      </c>
      <c r="E5" s="6" t="str">
        <f>[1]Sheet1!G2</f>
        <v>2022-23</v>
      </c>
      <c r="F5" s="6" t="str">
        <f>[1]Sheet1!H2</f>
        <v>2023-24</v>
      </c>
      <c r="G5" s="6" t="str">
        <f>[1]Sheet1!I2</f>
        <v>2023-24</v>
      </c>
      <c r="H5" s="6" t="str">
        <f>[1]Sheet1!J2</f>
        <v>2023-24</v>
      </c>
      <c r="I5" s="6" t="str">
        <f>[1]Sheet1!K2</f>
        <v>2024-25</v>
      </c>
    </row>
    <row r="6" spans="1:9" x14ac:dyDescent="0.25">
      <c r="A6" s="6"/>
      <c r="B6" s="6" t="str">
        <f>[1]Sheet1!D3</f>
        <v xml:space="preserve"> REVISED </v>
      </c>
      <c r="C6" s="6" t="str">
        <f>[1]Sheet1!E3</f>
        <v>ACTUAL</v>
      </c>
      <c r="D6" s="6" t="str">
        <f>[1]Sheet1!F3</f>
        <v>REVISED</v>
      </c>
      <c r="E6" s="6" t="str">
        <f>[1]Sheet1!G3</f>
        <v>ACTUAL</v>
      </c>
      <c r="F6" s="6" t="str">
        <f>[1]Sheet1!H3</f>
        <v>ADOPTED</v>
      </c>
      <c r="G6" s="6" t="str">
        <f>[1]Sheet1!I3</f>
        <v>ACTUAL</v>
      </c>
      <c r="H6" s="6" t="str">
        <f>[1]Sheet1!J3</f>
        <v xml:space="preserve"> REVISED </v>
      </c>
      <c r="I6" s="6" t="str">
        <f>[1]Sheet1!K3</f>
        <v>PROPOSED</v>
      </c>
    </row>
    <row r="7" spans="1:9" ht="15.75" thickBot="1" x14ac:dyDescent="0.3">
      <c r="A7" s="8" t="s">
        <v>10</v>
      </c>
      <c r="B7" s="8"/>
      <c r="C7" s="8"/>
      <c r="D7" s="8"/>
      <c r="E7" s="8"/>
      <c r="F7" s="8" t="str">
        <f>[1]Sheet1!H4</f>
        <v xml:space="preserve"> BUDGET</v>
      </c>
      <c r="G7" s="8" t="str">
        <f>[1]Sheet1!I4</f>
        <v>SIX MONTHS</v>
      </c>
      <c r="H7" s="8" t="str">
        <f>[1]Sheet1!J4</f>
        <v xml:space="preserve"> BUDGET</v>
      </c>
      <c r="I7" s="8" t="str">
        <f>[1]Sheet1!K4</f>
        <v xml:space="preserve"> BUDGET</v>
      </c>
    </row>
    <row r="8" spans="1:9" ht="15.75" thickTop="1" x14ac:dyDescent="0.25">
      <c r="A8" s="9"/>
      <c r="B8" s="9"/>
      <c r="C8" s="9"/>
      <c r="D8" s="9"/>
      <c r="E8" s="9"/>
      <c r="F8" s="70"/>
      <c r="G8" s="10"/>
      <c r="H8" s="3"/>
      <c r="I8" s="3"/>
    </row>
    <row r="9" spans="1:9" x14ac:dyDescent="0.25">
      <c r="A9" s="3" t="s">
        <v>13</v>
      </c>
      <c r="B9" s="3">
        <v>2922218</v>
      </c>
      <c r="C9" s="3">
        <f>B9</f>
        <v>2922218</v>
      </c>
      <c r="D9" s="3">
        <f>E9</f>
        <v>2947495</v>
      </c>
      <c r="E9" s="3">
        <v>2947495</v>
      </c>
      <c r="F9" s="3">
        <v>3122842</v>
      </c>
      <c r="G9" s="3">
        <v>5982441</v>
      </c>
      <c r="H9" s="3">
        <f>G9</f>
        <v>5982441</v>
      </c>
      <c r="I9" s="3">
        <f>H17</f>
        <v>5991290</v>
      </c>
    </row>
    <row r="10" spans="1:9" ht="15.75" thickBot="1" x14ac:dyDescent="0.3">
      <c r="A10" s="3" t="s">
        <v>14</v>
      </c>
      <c r="B10" s="3">
        <f>[11]Revenues!$C$33</f>
        <v>1407651</v>
      </c>
      <c r="C10" s="3">
        <f>[11]Revenues!$D$33</f>
        <v>1798450.44</v>
      </c>
      <c r="D10" s="3">
        <f>[11]Revenues!$E$33</f>
        <v>1808228</v>
      </c>
      <c r="E10" s="3">
        <f>[11]Revenues!$F$33</f>
        <v>4576710.37</v>
      </c>
      <c r="F10" s="3">
        <f>[11]Revenues!$G$33</f>
        <v>2019803</v>
      </c>
      <c r="G10" s="3">
        <f>[11]Revenues!$H$33</f>
        <v>905863.21</v>
      </c>
      <c r="H10" s="3">
        <f>[11]Revenues!$I$33</f>
        <v>2539263</v>
      </c>
      <c r="I10" s="3">
        <f>[11]Revenues!$J$33</f>
        <v>2059608</v>
      </c>
    </row>
    <row r="11" spans="1:9" ht="16.5" thickTop="1" thickBot="1" x14ac:dyDescent="0.3">
      <c r="A11" s="12" t="s">
        <v>16</v>
      </c>
      <c r="B11" s="12">
        <f>SUM(B9:B10)</f>
        <v>4329869</v>
      </c>
      <c r="C11" s="12">
        <f>SUM(C9:C10)</f>
        <v>4720668.4399999995</v>
      </c>
      <c r="D11" s="12">
        <f>SUM(D9:D10)</f>
        <v>4755723</v>
      </c>
      <c r="E11" s="12">
        <f>SUM(E9:E10)</f>
        <v>7524205.3700000001</v>
      </c>
      <c r="F11" s="12">
        <f>SUM(F9:F10)</f>
        <v>5142645</v>
      </c>
      <c r="G11" s="12">
        <f>SUM(G9:G10)</f>
        <v>6888304.21</v>
      </c>
      <c r="H11" s="12">
        <f>SUM(H9:H10)</f>
        <v>8521704</v>
      </c>
      <c r="I11" s="12">
        <f>SUM(I9:I10)</f>
        <v>8050898</v>
      </c>
    </row>
    <row r="12" spans="1:9" ht="15.75" thickTop="1" x14ac:dyDescent="0.25">
      <c r="A12" s="3" t="s">
        <v>17</v>
      </c>
      <c r="B12" s="3"/>
      <c r="C12" s="3"/>
      <c r="D12" s="3"/>
      <c r="E12" s="3"/>
      <c r="F12" s="3"/>
      <c r="G12" s="3"/>
      <c r="H12" s="3"/>
      <c r="I12" s="3"/>
    </row>
    <row r="13" spans="1:9" x14ac:dyDescent="0.25">
      <c r="A13" s="3" t="s">
        <v>252</v>
      </c>
      <c r="B13" s="3">
        <f>'[12]61-10-10'!$C$65</f>
        <v>1375392</v>
      </c>
      <c r="C13" s="3">
        <f>'[12]61-10-10'!$D$65</f>
        <v>1587820.46</v>
      </c>
      <c r="D13" s="3">
        <f>'[12]61-10-10'!$E$65</f>
        <v>1778775</v>
      </c>
      <c r="E13" s="3">
        <f>'[12]61-10-10'!$F$65</f>
        <v>4535986.3599999994</v>
      </c>
      <c r="F13" s="3">
        <f>'[12]61-10-10'!$G$65</f>
        <v>1989228</v>
      </c>
      <c r="G13" s="3">
        <f>'[12]61-10-10'!$H$65</f>
        <v>821935.41999999993</v>
      </c>
      <c r="H13" s="3">
        <f>'[12]61-10-10'!$I$65</f>
        <v>2508688</v>
      </c>
      <c r="I13" s="3">
        <f>'[12]61-10-10'!$J$65</f>
        <v>2020814</v>
      </c>
    </row>
    <row r="14" spans="1:9" ht="15.75" thickBot="1" x14ac:dyDescent="0.3">
      <c r="A14" s="3" t="s">
        <v>26</v>
      </c>
      <c r="B14" s="3">
        <f>[13]Sheet1!$C$14</f>
        <v>24741</v>
      </c>
      <c r="C14" s="3">
        <f>[13]Sheet1!$D$14</f>
        <v>23679.300000000003</v>
      </c>
      <c r="D14" s="3">
        <f>[13]Sheet1!$E$14</f>
        <v>15780</v>
      </c>
      <c r="E14" s="3">
        <f>[13]Sheet1!$F$14</f>
        <v>15762.56</v>
      </c>
      <c r="F14" s="3">
        <f>[13]Sheet1!$G$14</f>
        <v>21726</v>
      </c>
      <c r="G14" s="3">
        <f>[13]Sheet1!$H$14</f>
        <v>9611.68</v>
      </c>
      <c r="H14" s="3">
        <f>[13]Sheet1!$I$14</f>
        <v>21726</v>
      </c>
      <c r="I14" s="3">
        <f>[13]Sheet1!$J$14</f>
        <v>21749</v>
      </c>
    </row>
    <row r="15" spans="1:9" ht="16.5" thickTop="1" thickBot="1" x14ac:dyDescent="0.3">
      <c r="A15" s="12" t="s">
        <v>27</v>
      </c>
      <c r="B15" s="12">
        <f t="shared" ref="B15:I15" si="0">SUM(B13:B14)</f>
        <v>1400133</v>
      </c>
      <c r="C15" s="12">
        <f t="shared" si="0"/>
        <v>1611499.76</v>
      </c>
      <c r="D15" s="12">
        <f t="shared" si="0"/>
        <v>1794555</v>
      </c>
      <c r="E15" s="12">
        <f t="shared" si="0"/>
        <v>4551748.919999999</v>
      </c>
      <c r="F15" s="12">
        <f t="shared" si="0"/>
        <v>2010954</v>
      </c>
      <c r="G15" s="12">
        <f t="shared" si="0"/>
        <v>831547.1</v>
      </c>
      <c r="H15" s="12">
        <f t="shared" si="0"/>
        <v>2530414</v>
      </c>
      <c r="I15" s="12">
        <f t="shared" si="0"/>
        <v>2042563</v>
      </c>
    </row>
    <row r="16" spans="1:9" ht="15.75" thickTop="1" x14ac:dyDescent="0.25">
      <c r="A16" s="71"/>
      <c r="B16" s="71"/>
      <c r="C16" s="71"/>
      <c r="D16" s="71"/>
      <c r="E16" s="71"/>
      <c r="F16" s="71"/>
      <c r="G16" s="71"/>
      <c r="H16" s="3"/>
      <c r="I16" s="3"/>
    </row>
    <row r="17" spans="1:9" x14ac:dyDescent="0.25">
      <c r="A17" s="72" t="s">
        <v>28</v>
      </c>
      <c r="B17" s="71">
        <f>B11-B15</f>
        <v>2929736</v>
      </c>
      <c r="C17" s="71">
        <f>C11-C15</f>
        <v>3109168.6799999997</v>
      </c>
      <c r="D17" s="71">
        <f>D11-D15</f>
        <v>2961168</v>
      </c>
      <c r="E17" s="71">
        <f>E11-E15</f>
        <v>2972456.4500000011</v>
      </c>
      <c r="F17" s="71">
        <f>F11-F15</f>
        <v>3131691</v>
      </c>
      <c r="G17" s="71">
        <f>G11-G15</f>
        <v>6056757.1100000003</v>
      </c>
      <c r="H17" s="71">
        <f>H11-H15</f>
        <v>5991290</v>
      </c>
      <c r="I17" s="71">
        <f>I11-I15</f>
        <v>6008335</v>
      </c>
    </row>
    <row r="18" spans="1:9" x14ac:dyDescent="0.25">
      <c r="A18" s="71"/>
      <c r="B18" s="71"/>
      <c r="C18" s="71"/>
      <c r="D18" s="71"/>
      <c r="E18" s="71"/>
      <c r="F18" s="71"/>
      <c r="G18" s="71"/>
      <c r="H18" s="71"/>
      <c r="I18" s="71"/>
    </row>
    <row r="19" spans="1:9" x14ac:dyDescent="0.25">
      <c r="A19" s="3" t="s">
        <v>253</v>
      </c>
      <c r="B19" s="3"/>
      <c r="C19" s="3"/>
      <c r="D19" s="3"/>
      <c r="E19" s="3"/>
      <c r="F19" s="3"/>
      <c r="G19" s="3"/>
      <c r="H19" s="3"/>
      <c r="I19" s="3"/>
    </row>
    <row r="20" spans="1:9" x14ac:dyDescent="0.25">
      <c r="A20" s="3" t="s">
        <v>333</v>
      </c>
      <c r="B20" s="71">
        <f>B10-B15</f>
        <v>7518</v>
      </c>
      <c r="C20" s="71">
        <f>C10-C15</f>
        <v>186950.67999999993</v>
      </c>
      <c r="D20" s="71">
        <f>D10-D15</f>
        <v>13673</v>
      </c>
      <c r="E20" s="71">
        <f>E10-E15</f>
        <v>24961.450000001118</v>
      </c>
      <c r="F20" s="71">
        <f>F10-F15</f>
        <v>8849</v>
      </c>
      <c r="G20" s="71">
        <f>G10-G15</f>
        <v>74316.109999999986</v>
      </c>
      <c r="H20" s="71">
        <f>H10-H15</f>
        <v>8849</v>
      </c>
      <c r="I20" s="71">
        <f>I10-I15</f>
        <v>17045</v>
      </c>
    </row>
    <row r="21" spans="1:9" x14ac:dyDescent="0.25">
      <c r="A21" s="3"/>
      <c r="B21" s="3"/>
      <c r="C21" s="3"/>
      <c r="D21" s="3"/>
      <c r="E21" s="3"/>
      <c r="F21" s="3"/>
      <c r="G21" s="3"/>
    </row>
    <row r="22" spans="1:9" x14ac:dyDescent="0.25">
      <c r="A22" s="3"/>
      <c r="B22" s="3"/>
      <c r="C22" s="3"/>
      <c r="D22" s="3"/>
      <c r="F22" s="3"/>
      <c r="G22" s="3"/>
    </row>
    <row r="23" spans="1:9" x14ac:dyDescent="0.25">
      <c r="A23" s="3"/>
      <c r="B23" s="3"/>
      <c r="C23" s="3"/>
      <c r="D23" s="3"/>
      <c r="F23" s="3"/>
      <c r="G23" s="3"/>
    </row>
    <row r="24" spans="1:9" x14ac:dyDescent="0.25">
      <c r="A24" s="19"/>
      <c r="G24" s="19"/>
    </row>
    <row r="25" spans="1:9" x14ac:dyDescent="0.25">
      <c r="A25" s="1"/>
      <c r="B25" s="1"/>
      <c r="C25" s="1"/>
      <c r="D25" s="1"/>
      <c r="E25" s="1"/>
      <c r="F25" s="2"/>
      <c r="G25" s="2"/>
    </row>
    <row r="26" spans="1:9" x14ac:dyDescent="0.25">
      <c r="A26" s="1"/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"/>
  <sheetViews>
    <sheetView workbookViewId="0">
      <selection activeCell="L30" sqref="L30"/>
    </sheetView>
  </sheetViews>
  <sheetFormatPr defaultRowHeight="15" x14ac:dyDescent="0.25"/>
  <cols>
    <col min="1" max="1" width="12.85546875" customWidth="1"/>
    <col min="2" max="2" width="22.5703125" bestFit="1" customWidth="1"/>
  </cols>
  <sheetData>
    <row r="1" spans="1:8" x14ac:dyDescent="0.25">
      <c r="A1" s="144" t="s">
        <v>0</v>
      </c>
      <c r="B1" s="145"/>
      <c r="C1" s="145"/>
      <c r="D1" s="145"/>
      <c r="E1" s="145"/>
      <c r="F1" s="145"/>
      <c r="G1" s="146"/>
      <c r="H1" s="146"/>
    </row>
    <row r="2" spans="1:8" x14ac:dyDescent="0.25">
      <c r="A2" s="144" t="s">
        <v>596</v>
      </c>
      <c r="B2" s="145"/>
      <c r="C2" s="145"/>
      <c r="D2" s="145"/>
      <c r="E2" s="145"/>
      <c r="F2" s="145"/>
      <c r="G2" s="146"/>
      <c r="H2" s="146"/>
    </row>
    <row r="3" spans="1:8" x14ac:dyDescent="0.25">
      <c r="A3" s="144" t="s">
        <v>334</v>
      </c>
      <c r="B3" s="145"/>
      <c r="C3" s="145"/>
      <c r="D3" s="145"/>
      <c r="E3" s="145"/>
      <c r="F3" s="145"/>
      <c r="G3" s="146"/>
      <c r="H3" s="146"/>
    </row>
    <row r="4" spans="1:8" x14ac:dyDescent="0.25">
      <c r="A4" s="72"/>
      <c r="B4" s="72"/>
      <c r="C4" s="72"/>
      <c r="D4" s="72"/>
      <c r="E4" s="72"/>
      <c r="F4" s="72"/>
      <c r="G4" s="143"/>
      <c r="H4" s="143"/>
    </row>
    <row r="5" spans="1:8" x14ac:dyDescent="0.25">
      <c r="A5" s="17" t="s">
        <v>32</v>
      </c>
      <c r="B5" s="17" t="s">
        <v>33</v>
      </c>
      <c r="C5" s="17" t="s">
        <v>3</v>
      </c>
      <c r="D5" s="17" t="s">
        <v>3</v>
      </c>
      <c r="E5" s="17" t="s">
        <v>4</v>
      </c>
      <c r="F5" s="17" t="s">
        <v>4</v>
      </c>
      <c r="G5" s="17" t="s">
        <v>4</v>
      </c>
      <c r="H5" s="17" t="s">
        <v>597</v>
      </c>
    </row>
    <row r="6" spans="1:8" x14ac:dyDescent="0.25">
      <c r="A6" s="17" t="s">
        <v>34</v>
      </c>
      <c r="B6" s="17"/>
      <c r="C6" s="17" t="s">
        <v>7</v>
      </c>
      <c r="D6" s="17" t="s">
        <v>6</v>
      </c>
      <c r="E6" s="17" t="s">
        <v>8</v>
      </c>
      <c r="F6" s="17" t="s">
        <v>6</v>
      </c>
      <c r="G6" s="17" t="s">
        <v>5</v>
      </c>
      <c r="H6" s="17" t="s">
        <v>9</v>
      </c>
    </row>
    <row r="7" spans="1:8" ht="15.75" thickBot="1" x14ac:dyDescent="0.3">
      <c r="A7" s="18" t="s">
        <v>10</v>
      </c>
      <c r="B7" s="18"/>
      <c r="C7" s="18" t="s">
        <v>11</v>
      </c>
      <c r="D7" s="18"/>
      <c r="E7" s="18" t="s">
        <v>11</v>
      </c>
      <c r="F7" s="18" t="s">
        <v>12</v>
      </c>
      <c r="G7" s="18" t="s">
        <v>11</v>
      </c>
      <c r="H7" s="18" t="s">
        <v>11</v>
      </c>
    </row>
    <row r="8" spans="1:8" ht="15.75" thickTop="1" x14ac:dyDescent="0.25">
      <c r="A8" s="51" t="s">
        <v>335</v>
      </c>
      <c r="B8" s="51" t="s">
        <v>86</v>
      </c>
      <c r="C8" s="51">
        <v>-527</v>
      </c>
      <c r="D8" s="51">
        <v>-1210.82</v>
      </c>
      <c r="E8" s="51">
        <v>0</v>
      </c>
      <c r="F8" s="51">
        <v>-264.66000000000003</v>
      </c>
      <c r="G8" s="51">
        <v>0</v>
      </c>
      <c r="H8" s="51">
        <v>0</v>
      </c>
    </row>
    <row r="9" spans="1:8" x14ac:dyDescent="0.25">
      <c r="A9" s="51" t="s">
        <v>336</v>
      </c>
      <c r="B9" s="51" t="s">
        <v>91</v>
      </c>
      <c r="C9" s="51">
        <v>21000</v>
      </c>
      <c r="D9" s="51">
        <v>31956.82</v>
      </c>
      <c r="E9" s="51">
        <v>18000</v>
      </c>
      <c r="F9" s="51">
        <v>20072.55</v>
      </c>
      <c r="G9" s="51">
        <v>35000</v>
      </c>
      <c r="H9" s="51">
        <v>35000</v>
      </c>
    </row>
    <row r="10" spans="1:8" x14ac:dyDescent="0.25">
      <c r="A10" s="51" t="s">
        <v>337</v>
      </c>
      <c r="B10" s="51" t="s">
        <v>338</v>
      </c>
      <c r="C10" s="51">
        <v>3325</v>
      </c>
      <c r="D10" s="51">
        <v>3325</v>
      </c>
      <c r="E10" s="51">
        <v>3000</v>
      </c>
      <c r="F10" s="51">
        <v>3062.5</v>
      </c>
      <c r="G10" s="51">
        <v>3500</v>
      </c>
      <c r="H10" s="51">
        <v>2660</v>
      </c>
    </row>
    <row r="11" spans="1:8" x14ac:dyDescent="0.25">
      <c r="A11" s="51" t="s">
        <v>339</v>
      </c>
      <c r="B11" s="51" t="s">
        <v>340</v>
      </c>
      <c r="C11" s="51">
        <v>8100</v>
      </c>
      <c r="D11" s="51">
        <v>0</v>
      </c>
      <c r="E11" s="51">
        <v>8000</v>
      </c>
      <c r="F11" s="51">
        <v>0</v>
      </c>
      <c r="G11" s="51">
        <v>8000</v>
      </c>
      <c r="H11" s="51">
        <v>8000</v>
      </c>
    </row>
    <row r="12" spans="1:8" x14ac:dyDescent="0.25">
      <c r="A12" s="51" t="s">
        <v>341</v>
      </c>
      <c r="B12" s="51" t="s">
        <v>95</v>
      </c>
      <c r="C12" s="51">
        <v>200</v>
      </c>
      <c r="D12" s="51">
        <v>300</v>
      </c>
      <c r="E12" s="51">
        <v>200</v>
      </c>
      <c r="F12" s="51">
        <v>200</v>
      </c>
      <c r="G12" s="51">
        <v>200</v>
      </c>
      <c r="H12" s="51">
        <v>200</v>
      </c>
    </row>
    <row r="13" spans="1:8" x14ac:dyDescent="0.25">
      <c r="A13" s="51" t="s">
        <v>342</v>
      </c>
      <c r="B13" s="51" t="s">
        <v>343</v>
      </c>
      <c r="C13" s="51">
        <v>1228500</v>
      </c>
      <c r="D13" s="51">
        <v>1392355.72</v>
      </c>
      <c r="E13" s="51">
        <v>1228500</v>
      </c>
      <c r="F13" s="51">
        <v>753167.26</v>
      </c>
      <c r="G13" s="51">
        <v>1536000</v>
      </c>
      <c r="H13" s="51">
        <v>1536000</v>
      </c>
    </row>
    <row r="14" spans="1:8" x14ac:dyDescent="0.25">
      <c r="A14" s="51" t="s">
        <v>344</v>
      </c>
      <c r="B14" s="51" t="s">
        <v>345</v>
      </c>
      <c r="C14" s="51">
        <v>54000</v>
      </c>
      <c r="D14" s="51">
        <v>54428.76</v>
      </c>
      <c r="E14" s="51">
        <v>54000</v>
      </c>
      <c r="F14" s="51">
        <v>31953.41</v>
      </c>
      <c r="G14" s="51">
        <v>54000</v>
      </c>
      <c r="H14" s="51">
        <v>54000</v>
      </c>
    </row>
    <row r="15" spans="1:8" x14ac:dyDescent="0.25">
      <c r="A15" s="51" t="s">
        <v>346</v>
      </c>
      <c r="B15" s="51" t="s">
        <v>347</v>
      </c>
      <c r="C15" s="51">
        <v>40800</v>
      </c>
      <c r="D15" s="51">
        <v>44853.56</v>
      </c>
      <c r="E15" s="51">
        <v>44000</v>
      </c>
      <c r="F15" s="51">
        <v>33892.47</v>
      </c>
      <c r="G15" s="51">
        <v>44000</v>
      </c>
      <c r="H15" s="51">
        <v>47000</v>
      </c>
    </row>
    <row r="16" spans="1:8" x14ac:dyDescent="0.25">
      <c r="A16" s="51" t="s">
        <v>348</v>
      </c>
      <c r="B16" s="51" t="s">
        <v>349</v>
      </c>
      <c r="C16" s="51">
        <v>2000</v>
      </c>
      <c r="D16" s="51">
        <v>3050</v>
      </c>
      <c r="E16" s="51">
        <v>1500</v>
      </c>
      <c r="F16" s="51">
        <v>1200</v>
      </c>
      <c r="G16" s="51">
        <v>2000</v>
      </c>
      <c r="H16" s="51">
        <v>2000</v>
      </c>
    </row>
    <row r="17" spans="1:8" x14ac:dyDescent="0.25">
      <c r="A17" s="51" t="s">
        <v>350</v>
      </c>
      <c r="B17" s="51" t="s">
        <v>351</v>
      </c>
      <c r="C17" s="51">
        <v>25000</v>
      </c>
      <c r="D17" s="51">
        <v>23540</v>
      </c>
      <c r="E17" s="51">
        <v>25000</v>
      </c>
      <c r="F17" s="51">
        <v>12500</v>
      </c>
      <c r="G17" s="51">
        <v>25000</v>
      </c>
      <c r="H17" s="51">
        <v>26000</v>
      </c>
    </row>
    <row r="18" spans="1:8" x14ac:dyDescent="0.25">
      <c r="A18" s="51" t="s">
        <v>352</v>
      </c>
      <c r="B18" s="51" t="s">
        <v>353</v>
      </c>
      <c r="C18" s="51">
        <v>66000</v>
      </c>
      <c r="D18" s="51">
        <v>65570</v>
      </c>
      <c r="E18" s="51">
        <v>74177</v>
      </c>
      <c r="F18" s="51">
        <v>39510</v>
      </c>
      <c r="G18" s="51">
        <v>74177</v>
      </c>
      <c r="H18" s="51">
        <v>78999</v>
      </c>
    </row>
    <row r="19" spans="1:8" x14ac:dyDescent="0.25">
      <c r="A19" s="51" t="s">
        <v>354</v>
      </c>
      <c r="B19" s="51" t="s">
        <v>355</v>
      </c>
      <c r="C19" s="51">
        <v>4500</v>
      </c>
      <c r="D19" s="51">
        <v>7194.78</v>
      </c>
      <c r="E19" s="51">
        <v>5000</v>
      </c>
      <c r="F19" s="51">
        <v>3831.72</v>
      </c>
      <c r="G19" s="51">
        <v>6000</v>
      </c>
      <c r="H19" s="51">
        <v>6000</v>
      </c>
    </row>
    <row r="20" spans="1:8" x14ac:dyDescent="0.25">
      <c r="A20" s="51" t="s">
        <v>356</v>
      </c>
      <c r="B20" s="51" t="s">
        <v>357</v>
      </c>
      <c r="C20" s="51">
        <v>1550</v>
      </c>
      <c r="D20" s="51">
        <v>4115.53</v>
      </c>
      <c r="E20" s="51">
        <v>1100</v>
      </c>
      <c r="F20" s="51">
        <v>538.44000000000005</v>
      </c>
      <c r="G20" s="51">
        <v>1100</v>
      </c>
      <c r="H20" s="51">
        <v>1100</v>
      </c>
    </row>
    <row r="21" spans="1:8" x14ac:dyDescent="0.25">
      <c r="A21" s="40"/>
      <c r="B21" s="40" t="s">
        <v>358</v>
      </c>
      <c r="C21" s="40">
        <v>1454448</v>
      </c>
      <c r="D21" s="40">
        <v>1629479.35</v>
      </c>
      <c r="E21" s="40">
        <v>1462477</v>
      </c>
      <c r="F21" s="40">
        <v>899663.69</v>
      </c>
      <c r="G21" s="40">
        <v>1788977</v>
      </c>
      <c r="H21" s="40">
        <v>1796959</v>
      </c>
    </row>
    <row r="22" spans="1:8" x14ac:dyDescent="0.25">
      <c r="A22" s="51" t="s">
        <v>615</v>
      </c>
      <c r="B22" s="51" t="s">
        <v>616</v>
      </c>
      <c r="C22" s="51">
        <v>0</v>
      </c>
      <c r="D22" s="51">
        <v>2924058.53</v>
      </c>
      <c r="E22" s="51">
        <v>0</v>
      </c>
      <c r="F22" s="51">
        <v>0</v>
      </c>
      <c r="G22" s="51">
        <v>0</v>
      </c>
      <c r="H22" s="51">
        <v>0</v>
      </c>
    </row>
    <row r="23" spans="1:8" x14ac:dyDescent="0.25">
      <c r="A23" s="51" t="s">
        <v>359</v>
      </c>
      <c r="B23" s="51" t="s">
        <v>360</v>
      </c>
      <c r="C23" s="51">
        <v>50000</v>
      </c>
      <c r="D23" s="51">
        <v>19392.82</v>
      </c>
      <c r="E23" s="51">
        <v>50000</v>
      </c>
      <c r="F23" s="51">
        <v>2587.84</v>
      </c>
      <c r="G23" s="51">
        <v>100000</v>
      </c>
      <c r="H23" s="51">
        <v>25000</v>
      </c>
    </row>
    <row r="24" spans="1:8" x14ac:dyDescent="0.25">
      <c r="A24" s="51" t="s">
        <v>361</v>
      </c>
      <c r="B24" s="51" t="s">
        <v>362</v>
      </c>
      <c r="C24" s="51">
        <v>0</v>
      </c>
      <c r="D24" s="51">
        <v>0</v>
      </c>
      <c r="E24" s="51">
        <v>0</v>
      </c>
      <c r="F24" s="51">
        <v>0</v>
      </c>
      <c r="G24" s="51">
        <v>0</v>
      </c>
      <c r="H24" s="51">
        <v>0</v>
      </c>
    </row>
    <row r="25" spans="1:8" x14ac:dyDescent="0.25">
      <c r="A25" s="51" t="s">
        <v>363</v>
      </c>
      <c r="B25" s="51" t="s">
        <v>364</v>
      </c>
      <c r="C25" s="51">
        <v>300000</v>
      </c>
      <c r="D25" s="51">
        <v>0</v>
      </c>
      <c r="E25" s="51">
        <v>463600</v>
      </c>
      <c r="F25" s="51">
        <v>0</v>
      </c>
      <c r="G25" s="51">
        <v>585000</v>
      </c>
      <c r="H25" s="51">
        <v>233900</v>
      </c>
    </row>
    <row r="26" spans="1:8" x14ac:dyDescent="0.25">
      <c r="A26" s="40"/>
      <c r="B26" s="40" t="s">
        <v>365</v>
      </c>
      <c r="C26" s="40">
        <v>350000</v>
      </c>
      <c r="D26" s="40">
        <v>2943451.3499999996</v>
      </c>
      <c r="E26" s="40">
        <v>513600</v>
      </c>
      <c r="F26" s="40">
        <v>2587.84</v>
      </c>
      <c r="G26" s="40">
        <v>685000</v>
      </c>
      <c r="H26" s="40">
        <v>258900</v>
      </c>
    </row>
    <row r="27" spans="1:8" x14ac:dyDescent="0.25">
      <c r="A27" s="51" t="s">
        <v>366</v>
      </c>
      <c r="B27" s="51" t="s">
        <v>367</v>
      </c>
      <c r="C27" s="51">
        <v>3780</v>
      </c>
      <c r="D27" s="51">
        <v>3779.67</v>
      </c>
      <c r="E27" s="51">
        <v>3726</v>
      </c>
      <c r="F27" s="51">
        <v>3611.68</v>
      </c>
      <c r="G27" s="51">
        <v>3726</v>
      </c>
      <c r="H27" s="51">
        <v>3749</v>
      </c>
    </row>
    <row r="28" spans="1:8" x14ac:dyDescent="0.25">
      <c r="A28" s="51" t="s">
        <v>368</v>
      </c>
      <c r="B28" s="51" t="s">
        <v>369</v>
      </c>
      <c r="C28" s="51">
        <v>0</v>
      </c>
      <c r="D28" s="51">
        <v>0</v>
      </c>
      <c r="E28" s="51">
        <v>40000</v>
      </c>
      <c r="F28" s="51">
        <v>0</v>
      </c>
      <c r="G28" s="51">
        <v>61560</v>
      </c>
      <c r="H28" s="51">
        <v>0</v>
      </c>
    </row>
    <row r="29" spans="1:8" ht="15.75" thickBot="1" x14ac:dyDescent="0.3">
      <c r="A29" s="40"/>
      <c r="B29" s="40" t="s">
        <v>370</v>
      </c>
      <c r="C29" s="40">
        <v>3780</v>
      </c>
      <c r="D29" s="40">
        <v>3779.67</v>
      </c>
      <c r="E29" s="40">
        <v>43726</v>
      </c>
      <c r="F29" s="40">
        <v>3611.68</v>
      </c>
      <c r="G29" s="40">
        <v>65286</v>
      </c>
      <c r="H29" s="40">
        <v>3749</v>
      </c>
    </row>
    <row r="30" spans="1:8" ht="16.5" thickTop="1" thickBot="1" x14ac:dyDescent="0.3">
      <c r="A30" s="48"/>
      <c r="B30" s="48" t="s">
        <v>371</v>
      </c>
      <c r="C30" s="48">
        <v>1808228</v>
      </c>
      <c r="D30" s="48">
        <v>4576710.37</v>
      </c>
      <c r="E30" s="48">
        <v>2019803</v>
      </c>
      <c r="F30" s="48">
        <v>905863.21</v>
      </c>
      <c r="G30" s="48">
        <v>2539263</v>
      </c>
      <c r="H30" s="48">
        <v>2059608</v>
      </c>
    </row>
    <row r="31" spans="1:8" ht="15.75" thickTop="1" x14ac:dyDescent="0.25">
      <c r="A31" s="1"/>
      <c r="B31" s="2"/>
      <c r="C31" s="2"/>
      <c r="D31" s="2"/>
      <c r="E31" s="2"/>
      <c r="F31" s="2"/>
      <c r="G31" s="132"/>
      <c r="H31" s="132"/>
    </row>
    <row r="32" spans="1:8" x14ac:dyDescent="0.25">
      <c r="A32" s="1"/>
      <c r="B32" s="2"/>
      <c r="C32" s="2"/>
      <c r="D32" s="2"/>
      <c r="E32" s="2"/>
      <c r="F32" s="2"/>
      <c r="G32" s="132"/>
      <c r="H32" s="132"/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3"/>
  <sheetViews>
    <sheetView topLeftCell="A28" workbookViewId="0">
      <selection activeCell="K54" sqref="K54"/>
    </sheetView>
  </sheetViews>
  <sheetFormatPr defaultRowHeight="15" x14ac:dyDescent="0.25"/>
  <cols>
    <col min="1" max="1" width="23.28515625" bestFit="1" customWidth="1"/>
    <col min="2" max="2" width="29.140625" bestFit="1" customWidth="1"/>
    <col min="3" max="4" width="8.42578125" bestFit="1" customWidth="1"/>
    <col min="5" max="5" width="8.85546875" bestFit="1" customWidth="1"/>
    <col min="6" max="6" width="11.28515625" bestFit="1" customWidth="1"/>
    <col min="7" max="7" width="8.85546875" bestFit="1" customWidth="1"/>
    <col min="8" max="8" width="10.28515625" bestFit="1" customWidth="1"/>
  </cols>
  <sheetData>
    <row r="1" spans="1:8" x14ac:dyDescent="0.25">
      <c r="A1" s="20" t="s">
        <v>0</v>
      </c>
      <c r="B1" s="21"/>
      <c r="C1" s="22"/>
      <c r="D1" s="22"/>
      <c r="E1" s="22"/>
      <c r="F1" s="22"/>
      <c r="G1" s="22"/>
      <c r="H1" s="22"/>
    </row>
    <row r="2" spans="1:8" x14ac:dyDescent="0.25">
      <c r="A2" s="20" t="str">
        <f>'[12]61-10-10'!A4</f>
        <v>BUDGET 2024-2025</v>
      </c>
      <c r="B2" s="21"/>
      <c r="C2" s="22"/>
      <c r="D2" s="22"/>
      <c r="E2" s="22"/>
      <c r="F2" s="22"/>
      <c r="G2" s="22"/>
      <c r="H2" s="22"/>
    </row>
    <row r="3" spans="1:8" x14ac:dyDescent="0.25">
      <c r="A3" s="20" t="s">
        <v>372</v>
      </c>
      <c r="B3" s="21"/>
      <c r="C3" s="22"/>
      <c r="D3" s="22"/>
      <c r="E3" s="22"/>
      <c r="F3" s="22"/>
      <c r="G3" s="22"/>
      <c r="H3" s="22"/>
    </row>
    <row r="4" spans="1:8" x14ac:dyDescent="0.25">
      <c r="A4" s="24"/>
      <c r="B4" s="24"/>
      <c r="C4" s="25"/>
      <c r="D4" s="25"/>
      <c r="E4" s="25"/>
      <c r="F4" s="25"/>
      <c r="G4" s="25"/>
      <c r="H4" s="25"/>
    </row>
    <row r="5" spans="1:8" x14ac:dyDescent="0.25">
      <c r="A5" s="27" t="s">
        <v>32</v>
      </c>
      <c r="B5" s="27" t="s">
        <v>33</v>
      </c>
      <c r="C5" s="38" t="str">
        <f>[1]Sheet1!F2</f>
        <v>2022-23</v>
      </c>
      <c r="D5" s="38" t="str">
        <f>[1]Sheet1!G2</f>
        <v>2022-23</v>
      </c>
      <c r="E5" s="38" t="str">
        <f>[1]Sheet1!H2</f>
        <v>2023-24</v>
      </c>
      <c r="F5" s="38" t="str">
        <f>[1]Sheet1!I2</f>
        <v>2023-24</v>
      </c>
      <c r="G5" s="38" t="str">
        <f>[1]Sheet1!J2</f>
        <v>2023-24</v>
      </c>
      <c r="H5" s="38" t="str">
        <f>[1]Sheet1!K2</f>
        <v>2024-25</v>
      </c>
    </row>
    <row r="6" spans="1:8" x14ac:dyDescent="0.25">
      <c r="A6" s="27" t="s">
        <v>34</v>
      </c>
      <c r="B6" s="27"/>
      <c r="C6" s="38" t="str">
        <f>[1]Sheet1!F3</f>
        <v>REVISED</v>
      </c>
      <c r="D6" s="38" t="str">
        <f>[1]Sheet1!G3</f>
        <v>ACTUAL</v>
      </c>
      <c r="E6" s="38" t="str">
        <f>[1]Sheet1!H3</f>
        <v>ADOPTED</v>
      </c>
      <c r="F6" s="38" t="str">
        <f>[1]Sheet1!I3</f>
        <v>ACTUAL</v>
      </c>
      <c r="G6" s="38" t="str">
        <f>[1]Sheet1!J3</f>
        <v xml:space="preserve"> REVISED </v>
      </c>
      <c r="H6" s="38" t="str">
        <f>[1]Sheet1!K3</f>
        <v>PROPOSED</v>
      </c>
    </row>
    <row r="7" spans="1:8" ht="15.75" thickBot="1" x14ac:dyDescent="0.3">
      <c r="A7" s="29" t="s">
        <v>10</v>
      </c>
      <c r="B7" s="29"/>
      <c r="C7" s="30" t="str">
        <f>[1]Sheet1!F4</f>
        <v xml:space="preserve"> BUDGET</v>
      </c>
      <c r="D7" s="30"/>
      <c r="E7" s="30" t="str">
        <f>[1]Sheet1!H4</f>
        <v xml:space="preserve"> BUDGET</v>
      </c>
      <c r="F7" s="30" t="str">
        <f>[1]Sheet1!I4</f>
        <v>SIX MONTHS</v>
      </c>
      <c r="G7" s="30" t="str">
        <f>[1]Sheet1!J4</f>
        <v xml:space="preserve"> BUDGET</v>
      </c>
      <c r="H7" s="30" t="str">
        <f>[1]Sheet1!K4</f>
        <v xml:space="preserve"> BUDGET</v>
      </c>
    </row>
    <row r="8" spans="1:8" ht="15.75" thickTop="1" x14ac:dyDescent="0.25">
      <c r="A8" s="31" t="str">
        <f>'[12]61-10-10'!A10</f>
        <v xml:space="preserve"> 61-5101-10-10                          </v>
      </c>
      <c r="B8" s="24" t="str">
        <f>'[12]61-10-10'!B10</f>
        <v xml:space="preserve"> SALARIES             </v>
      </c>
      <c r="C8" s="31">
        <f>'[12]61-10-10'!E10</f>
        <v>127077</v>
      </c>
      <c r="D8" s="31">
        <f>'[12]61-10-10'!F10</f>
        <v>126308.51</v>
      </c>
      <c r="E8" s="31">
        <f>'[12]61-10-10'!G10</f>
        <v>139208</v>
      </c>
      <c r="F8" s="31">
        <f>'[12]61-10-10'!H10</f>
        <v>67527.12</v>
      </c>
      <c r="G8" s="31">
        <f>'[12]61-10-10'!I10</f>
        <v>143011</v>
      </c>
      <c r="H8" s="31">
        <f>'[12]61-10-10'!J10</f>
        <v>177526</v>
      </c>
    </row>
    <row r="9" spans="1:8" x14ac:dyDescent="0.25">
      <c r="A9" s="31" t="str">
        <f>'[12]61-10-10'!A11</f>
        <v xml:space="preserve"> 61-5106-10-10                          </v>
      </c>
      <c r="B9" s="24" t="str">
        <f>'[12]61-10-10'!B11</f>
        <v xml:space="preserve"> OVERTIME             </v>
      </c>
      <c r="C9" s="31">
        <f>'[12]61-10-10'!E11</f>
        <v>5000</v>
      </c>
      <c r="D9" s="31">
        <f>'[12]61-10-10'!F11</f>
        <v>3132.48</v>
      </c>
      <c r="E9" s="31">
        <f>'[12]61-10-10'!G11</f>
        <v>5000</v>
      </c>
      <c r="F9" s="31">
        <f>'[12]61-10-10'!H11</f>
        <v>585.37</v>
      </c>
      <c r="G9" s="31">
        <f>'[12]61-10-10'!I11</f>
        <v>5000</v>
      </c>
      <c r="H9" s="31">
        <f>'[12]61-10-10'!J11</f>
        <v>5000</v>
      </c>
    </row>
    <row r="10" spans="1:8" x14ac:dyDescent="0.25">
      <c r="A10" s="31" t="str">
        <f>'[12]61-10-10'!A12</f>
        <v xml:space="preserve"> 61-5107-10-10                          </v>
      </c>
      <c r="B10" s="24" t="str">
        <f>'[12]61-10-10'!B12</f>
        <v xml:space="preserve"> HOLIDAY PAY          </v>
      </c>
      <c r="C10" s="31">
        <f>'[12]61-10-10'!E12</f>
        <v>1500</v>
      </c>
      <c r="D10" s="31">
        <f>'[12]61-10-10'!F12</f>
        <v>1115.47</v>
      </c>
      <c r="E10" s="31">
        <f>'[12]61-10-10'!G12</f>
        <v>1200</v>
      </c>
      <c r="F10" s="31">
        <f>'[12]61-10-10'!H12</f>
        <v>1570.26</v>
      </c>
      <c r="G10" s="31">
        <f>'[12]61-10-10'!I12</f>
        <v>3000</v>
      </c>
      <c r="H10" s="31">
        <f>'[12]61-10-10'!J12</f>
        <v>3000</v>
      </c>
    </row>
    <row r="11" spans="1:8" x14ac:dyDescent="0.25">
      <c r="A11" s="31" t="str">
        <f>'[12]61-10-10'!A13</f>
        <v xml:space="preserve"> 61-5110-10-10                          </v>
      </c>
      <c r="B11" s="24" t="str">
        <f>'[12]61-10-10'!B13</f>
        <v xml:space="preserve"> LONGEVITY            </v>
      </c>
      <c r="C11" s="31">
        <f>'[12]61-10-10'!E13</f>
        <v>1200</v>
      </c>
      <c r="D11" s="31">
        <f>'[12]61-10-10'!F13</f>
        <v>1200</v>
      </c>
      <c r="E11" s="31">
        <f>'[12]61-10-10'!G13</f>
        <v>1320</v>
      </c>
      <c r="F11" s="31">
        <f>'[12]61-10-10'!H13</f>
        <v>1320</v>
      </c>
      <c r="G11" s="31">
        <f>'[12]61-10-10'!I13</f>
        <v>1320</v>
      </c>
      <c r="H11" s="31">
        <f>'[12]61-10-10'!J13</f>
        <v>1500</v>
      </c>
    </row>
    <row r="12" spans="1:8" x14ac:dyDescent="0.25">
      <c r="A12" s="31" t="str">
        <f>'[12]61-10-10'!A14</f>
        <v xml:space="preserve"> 61-5111-10-10                          </v>
      </c>
      <c r="B12" s="24" t="s">
        <v>373</v>
      </c>
      <c r="C12" s="31">
        <f>'[12]61-10-10'!E14</f>
        <v>17702</v>
      </c>
      <c r="D12" s="31">
        <f>'[12]61-10-10'!F14</f>
        <v>17318.939999999999</v>
      </c>
      <c r="E12" s="31">
        <f>'[12]61-10-10'!G14</f>
        <v>20048</v>
      </c>
      <c r="F12" s="31">
        <f>'[12]61-10-10'!H14</f>
        <v>9599.98</v>
      </c>
      <c r="G12" s="31">
        <f>'[12]61-10-10'!I14</f>
        <v>20819</v>
      </c>
      <c r="H12" s="31">
        <f>'[12]61-10-10'!J14</f>
        <v>25868</v>
      </c>
    </row>
    <row r="13" spans="1:8" x14ac:dyDescent="0.25">
      <c r="A13" s="31" t="str">
        <f>'[12]61-10-10'!A15</f>
        <v xml:space="preserve"> 61-5112-10-10                          </v>
      </c>
      <c r="B13" s="24" t="str">
        <f>'[12]61-10-10'!B15</f>
        <v xml:space="preserve"> FICA                 </v>
      </c>
      <c r="C13" s="31">
        <f>'[12]61-10-10'!E15</f>
        <v>10688</v>
      </c>
      <c r="D13" s="31">
        <f>'[12]61-10-10'!F15</f>
        <v>10344.280000000001</v>
      </c>
      <c r="E13" s="31">
        <f>'[12]61-10-10'!G15</f>
        <v>11707</v>
      </c>
      <c r="F13" s="31">
        <f>'[12]61-10-10'!H15</f>
        <v>5244.08</v>
      </c>
      <c r="G13" s="31">
        <f>'[12]61-10-10'!I15</f>
        <v>11635</v>
      </c>
      <c r="H13" s="31">
        <f>'[12]61-10-10'!J15</f>
        <v>14790</v>
      </c>
    </row>
    <row r="14" spans="1:8" x14ac:dyDescent="0.25">
      <c r="A14" s="31" t="str">
        <f>'[12]61-10-10'!A16</f>
        <v xml:space="preserve"> 61-5116-10-10                          </v>
      </c>
      <c r="B14" s="24" t="str">
        <f>'[12]61-10-10'!B16</f>
        <v xml:space="preserve"> HEALTH/LIFE INSURANC </v>
      </c>
      <c r="C14" s="31">
        <f>'[12]61-10-10'!E16</f>
        <v>22675</v>
      </c>
      <c r="D14" s="31">
        <f>'[12]61-10-10'!F16</f>
        <v>21963.32</v>
      </c>
      <c r="E14" s="31">
        <f>'[12]61-10-10'!G16</f>
        <v>23435</v>
      </c>
      <c r="F14" s="31">
        <f>'[12]61-10-10'!H16</f>
        <v>11580.77</v>
      </c>
      <c r="G14" s="31">
        <f>'[12]61-10-10'!I16</f>
        <v>23918</v>
      </c>
      <c r="H14" s="31">
        <f>'[12]61-10-10'!J16</f>
        <v>35603</v>
      </c>
    </row>
    <row r="15" spans="1:8" x14ac:dyDescent="0.25">
      <c r="A15" s="31" t="str">
        <f>'[12]61-10-10'!A17</f>
        <v xml:space="preserve"> 61-5118-10-10                          </v>
      </c>
      <c r="B15" s="24" t="str">
        <f>'[12]61-10-10'!B17</f>
        <v xml:space="preserve"> WORKER COMPENSATION  </v>
      </c>
      <c r="C15" s="31">
        <f>'[12]61-10-10'!E17</f>
        <v>2708</v>
      </c>
      <c r="D15" s="31">
        <f>'[12]61-10-10'!F17</f>
        <v>2642.19</v>
      </c>
      <c r="E15" s="31">
        <f>'[12]61-10-10'!G17</f>
        <v>2739</v>
      </c>
      <c r="F15" s="31">
        <f>'[12]61-10-10'!H17</f>
        <v>1322.66</v>
      </c>
      <c r="G15" s="31">
        <f>'[12]61-10-10'!I17</f>
        <v>2837</v>
      </c>
      <c r="H15" s="31">
        <f>'[12]61-10-10'!J17</f>
        <v>2610</v>
      </c>
    </row>
    <row r="16" spans="1:8" x14ac:dyDescent="0.25">
      <c r="A16" s="31" t="str">
        <f>'[12]61-10-10'!A18</f>
        <v xml:space="preserve"> 61-5119-10-10                          </v>
      </c>
      <c r="B16" s="24" t="str">
        <f>'[12]61-10-10'!B18</f>
        <v xml:space="preserve"> OTHER PAYROLL EXPENS </v>
      </c>
      <c r="C16" s="31">
        <f>'[12]61-10-10'!E18</f>
        <v>1560</v>
      </c>
      <c r="D16" s="31">
        <f>'[12]61-10-10'!F18</f>
        <v>2024.63</v>
      </c>
      <c r="E16" s="31">
        <f>'[12]61-10-10'!G18</f>
        <v>1560</v>
      </c>
      <c r="F16" s="31">
        <f>'[12]61-10-10'!H18</f>
        <v>754.07</v>
      </c>
      <c r="G16" s="31">
        <f>'[12]61-10-10'!I18</f>
        <v>1564</v>
      </c>
      <c r="H16" s="31">
        <f>'[12]61-10-10'!J18</f>
        <v>1560</v>
      </c>
    </row>
    <row r="17" spans="1:8" x14ac:dyDescent="0.25">
      <c r="A17" s="31" t="str">
        <f>'[12]61-10-10'!A19</f>
        <v xml:space="preserve"> 61-5120-10-10                          </v>
      </c>
      <c r="B17" s="24" t="str">
        <f>'[12]61-10-10'!B19</f>
        <v xml:space="preserve"> ACCRUED PAYROLL EXPE </v>
      </c>
      <c r="C17" s="31">
        <f>'[12]61-10-10'!E19</f>
        <v>0</v>
      </c>
      <c r="D17" s="31">
        <f>'[12]61-10-10'!F19</f>
        <v>0</v>
      </c>
      <c r="E17" s="31">
        <f>'[12]61-10-10'!G19</f>
        <v>0</v>
      </c>
      <c r="F17" s="31">
        <f>'[12]61-10-10'!H19</f>
        <v>0</v>
      </c>
      <c r="G17" s="31">
        <f>'[12]61-10-10'!I19</f>
        <v>0</v>
      </c>
      <c r="H17" s="31">
        <f>'[12]61-10-10'!J19</f>
        <v>0</v>
      </c>
    </row>
    <row r="18" spans="1:8" x14ac:dyDescent="0.25">
      <c r="A18" s="31" t="str">
        <f>'[12]61-10-10'!A20</f>
        <v xml:space="preserve"> 61-5121-10-10                          </v>
      </c>
      <c r="B18" s="31" t="str">
        <f>'[12]61-10-10'!B20</f>
        <v xml:space="preserve"> ACCRUED VACATION BEN </v>
      </c>
      <c r="C18" s="31">
        <f>'[12]61-10-10'!E20</f>
        <v>0</v>
      </c>
      <c r="D18" s="31">
        <f>'[12]61-10-10'!F20</f>
        <v>-5391.17</v>
      </c>
      <c r="E18" s="31">
        <f>'[12]61-10-10'!G20</f>
        <v>0</v>
      </c>
      <c r="F18" s="31">
        <f>'[12]61-10-10'!H20</f>
        <v>0</v>
      </c>
      <c r="G18" s="31">
        <f>'[12]61-10-10'!I20</f>
        <v>0</v>
      </c>
      <c r="H18" s="31">
        <f>'[12]61-10-10'!J20</f>
        <v>0</v>
      </c>
    </row>
    <row r="19" spans="1:8" x14ac:dyDescent="0.25">
      <c r="A19" s="32"/>
      <c r="B19" s="32" t="s">
        <v>108</v>
      </c>
      <c r="C19" s="40">
        <f>SUM(C8:C18)</f>
        <v>190110</v>
      </c>
      <c r="D19" s="40">
        <f t="shared" ref="D19:H19" si="0">SUM(D8:D18)</f>
        <v>180658.65</v>
      </c>
      <c r="E19" s="40">
        <f t="shared" si="0"/>
        <v>206217</v>
      </c>
      <c r="F19" s="40">
        <f t="shared" si="0"/>
        <v>99504.31</v>
      </c>
      <c r="G19" s="40">
        <f t="shared" si="0"/>
        <v>213104</v>
      </c>
      <c r="H19" s="40">
        <f t="shared" si="0"/>
        <v>267457</v>
      </c>
    </row>
    <row r="20" spans="1:8" x14ac:dyDescent="0.25">
      <c r="A20" s="24" t="str">
        <f>'[12]61-10-10'!A22</f>
        <v xml:space="preserve"> 61-5201-10-10                          </v>
      </c>
      <c r="B20" s="24" t="str">
        <f>'[12]61-10-10'!B22</f>
        <v xml:space="preserve"> OFFICE SUPPLIES      </v>
      </c>
      <c r="C20" s="31">
        <f>'[12]61-10-10'!E22</f>
        <v>2000</v>
      </c>
      <c r="D20" s="31">
        <f>'[12]61-10-10'!F22</f>
        <v>1526.23</v>
      </c>
      <c r="E20" s="31">
        <f>'[12]61-10-10'!G22</f>
        <v>2000</v>
      </c>
      <c r="F20" s="31">
        <f>'[12]61-10-10'!H22</f>
        <v>656.53</v>
      </c>
      <c r="G20" s="31">
        <f>'[12]61-10-10'!I22</f>
        <v>2000</v>
      </c>
      <c r="H20" s="31">
        <f>'[12]61-10-10'!J22</f>
        <v>2200</v>
      </c>
    </row>
    <row r="21" spans="1:8" x14ac:dyDescent="0.25">
      <c r="A21" s="24" t="str">
        <f>'[12]61-10-10'!A23</f>
        <v xml:space="preserve"> 61-5202-10-10                          </v>
      </c>
      <c r="B21" s="24" t="str">
        <f>'[12]61-10-10'!B23</f>
        <v xml:space="preserve"> POSTAGE              </v>
      </c>
      <c r="C21" s="31">
        <f>'[12]61-10-10'!E23</f>
        <v>0</v>
      </c>
      <c r="D21" s="31">
        <f>'[12]61-10-10'!F23</f>
        <v>48.39</v>
      </c>
      <c r="E21" s="31">
        <f>'[12]61-10-10'!G23</f>
        <v>0</v>
      </c>
      <c r="F21" s="31">
        <f>'[12]61-10-10'!H23</f>
        <v>98.43</v>
      </c>
      <c r="G21" s="31">
        <f>'[12]61-10-10'!I23</f>
        <v>200</v>
      </c>
      <c r="H21" s="31">
        <f>'[12]61-10-10'!J23</f>
        <v>220</v>
      </c>
    </row>
    <row r="22" spans="1:8" x14ac:dyDescent="0.25">
      <c r="A22" s="24" t="str">
        <f>'[12]61-10-10'!A24</f>
        <v xml:space="preserve"> 61-5206-10-10                          </v>
      </c>
      <c r="B22" s="24" t="str">
        <f>'[12]61-10-10'!B24</f>
        <v xml:space="preserve"> FUELS OILS LUBRICANT </v>
      </c>
      <c r="C22" s="31">
        <f>'[12]61-10-10'!E24</f>
        <v>3000</v>
      </c>
      <c r="D22" s="31">
        <f>'[12]61-10-10'!F24</f>
        <v>1898.97</v>
      </c>
      <c r="E22" s="31">
        <f>'[12]61-10-10'!G24</f>
        <v>3000</v>
      </c>
      <c r="F22" s="31">
        <f>'[12]61-10-10'!H24</f>
        <v>1076.95</v>
      </c>
      <c r="G22" s="31">
        <f>'[12]61-10-10'!I24</f>
        <v>3000</v>
      </c>
      <c r="H22" s="31">
        <f>'[12]61-10-10'!J24</f>
        <v>3300</v>
      </c>
    </row>
    <row r="23" spans="1:8" x14ac:dyDescent="0.25">
      <c r="A23" s="24" t="str">
        <f>'[12]61-10-10'!A25</f>
        <v xml:space="preserve"> 61-5208-10-10                          </v>
      </c>
      <c r="B23" s="24" t="str">
        <f>'[12]61-10-10'!B25</f>
        <v xml:space="preserve"> CLEANING SUPPLIES    </v>
      </c>
      <c r="C23" s="31">
        <f>'[12]61-10-10'!E25</f>
        <v>250</v>
      </c>
      <c r="D23" s="31">
        <f>'[12]61-10-10'!F25</f>
        <v>345.21</v>
      </c>
      <c r="E23" s="31">
        <f>'[12]61-10-10'!G25</f>
        <v>250</v>
      </c>
      <c r="F23" s="31">
        <f>'[12]61-10-10'!H25</f>
        <v>12.84</v>
      </c>
      <c r="G23" s="31">
        <f>'[12]61-10-10'!I25</f>
        <v>250</v>
      </c>
      <c r="H23" s="31">
        <f>'[12]61-10-10'!J25</f>
        <v>275</v>
      </c>
    </row>
    <row r="24" spans="1:8" x14ac:dyDescent="0.25">
      <c r="A24" s="24" t="str">
        <f>'[12]61-10-10'!A26</f>
        <v xml:space="preserve"> 61-5227-10-10                          </v>
      </c>
      <c r="B24" s="24" t="str">
        <f>'[12]61-10-10'!B26</f>
        <v xml:space="preserve"> AVGAS/JETA FUEL      </v>
      </c>
      <c r="C24" s="31">
        <f>'[12]61-10-10'!E26</f>
        <v>1050000</v>
      </c>
      <c r="D24" s="31">
        <f>'[12]61-10-10'!F26</f>
        <v>1241189.72</v>
      </c>
      <c r="E24" s="31">
        <f>'[12]61-10-10'!G26</f>
        <v>1050000</v>
      </c>
      <c r="F24" s="31">
        <f>'[12]61-10-10'!H26</f>
        <v>679458.7</v>
      </c>
      <c r="G24" s="31">
        <f>'[12]61-10-10'!I26</f>
        <v>1360000</v>
      </c>
      <c r="H24" s="31">
        <f>'[12]61-10-10'!J26</f>
        <v>1360000</v>
      </c>
    </row>
    <row r="25" spans="1:8" x14ac:dyDescent="0.25">
      <c r="A25" s="24" t="str">
        <f>'[12]61-10-10'!A27</f>
        <v xml:space="preserve"> 61-5290-10-10                          </v>
      </c>
      <c r="B25" s="24" t="str">
        <f>'[12]61-10-10'!B27</f>
        <v xml:space="preserve"> SPECIAL EVENTS       </v>
      </c>
      <c r="C25" s="31">
        <f>'[12]61-10-10'!E27</f>
        <v>600</v>
      </c>
      <c r="D25" s="31">
        <f>'[12]61-10-10'!F27</f>
        <v>597.85</v>
      </c>
      <c r="E25" s="31">
        <f>'[12]61-10-10'!G27</f>
        <v>600</v>
      </c>
      <c r="F25" s="31">
        <f>'[12]61-10-10'!H27</f>
        <v>0</v>
      </c>
      <c r="G25" s="31">
        <f>'[12]61-10-10'!I27</f>
        <v>60</v>
      </c>
      <c r="H25" s="31">
        <f>'[12]61-10-10'!J27</f>
        <v>660</v>
      </c>
    </row>
    <row r="26" spans="1:8" x14ac:dyDescent="0.25">
      <c r="A26" s="24" t="str">
        <f>'[12]61-10-10'!A28</f>
        <v xml:space="preserve"> 61-5295-10-10                          </v>
      </c>
      <c r="B26" s="24" t="str">
        <f>'[12]61-10-10'!B28</f>
        <v xml:space="preserve"> CATERING SUPPLIES    </v>
      </c>
      <c r="C26" s="31">
        <f>'[12]61-10-10'!E28</f>
        <v>4000</v>
      </c>
      <c r="D26" s="31">
        <f>'[12]61-10-10'!F28</f>
        <v>5307.44</v>
      </c>
      <c r="E26" s="31">
        <f>'[12]61-10-10'!G28</f>
        <v>3500</v>
      </c>
      <c r="F26" s="31">
        <f>'[12]61-10-10'!H28</f>
        <v>2893.87</v>
      </c>
      <c r="G26" s="31">
        <f>'[12]61-10-10'!I28</f>
        <v>4000</v>
      </c>
      <c r="H26" s="31">
        <f>'[12]61-10-10'!J28</f>
        <v>4400</v>
      </c>
    </row>
    <row r="27" spans="1:8" x14ac:dyDescent="0.25">
      <c r="A27" s="24" t="str">
        <f>'[12]61-10-10'!A29</f>
        <v xml:space="preserve"> 61-5298-10-10                          </v>
      </c>
      <c r="B27" s="24" t="str">
        <f>'[12]61-10-10'!B29</f>
        <v xml:space="preserve"> PILOT SUPPLIES FOR R </v>
      </c>
      <c r="C27" s="31">
        <f>'[12]61-10-10'!E29</f>
        <v>1400</v>
      </c>
      <c r="D27" s="31">
        <f>'[12]61-10-10'!F29</f>
        <v>1578.95</v>
      </c>
      <c r="E27" s="31">
        <f>'[12]61-10-10'!G29</f>
        <v>1000</v>
      </c>
      <c r="F27" s="31">
        <f>'[12]61-10-10'!H29</f>
        <v>223.34</v>
      </c>
      <c r="G27" s="31">
        <f>'[12]61-10-10'!I29</f>
        <v>1000</v>
      </c>
      <c r="H27" s="31">
        <f>'[12]61-10-10'!J29</f>
        <v>1100</v>
      </c>
    </row>
    <row r="28" spans="1:8" x14ac:dyDescent="0.25">
      <c r="A28" s="24" t="str">
        <f>'[12]61-10-10'!A30</f>
        <v xml:space="preserve"> 61-5299-10-10                          </v>
      </c>
      <c r="B28" s="24" t="str">
        <f>'[12]61-10-10'!B30</f>
        <v xml:space="preserve"> MISCELLANEOUS SUPPLI </v>
      </c>
      <c r="C28" s="31">
        <f>'[12]61-10-10'!E30</f>
        <v>1015</v>
      </c>
      <c r="D28" s="31">
        <f>'[12]61-10-10'!F30</f>
        <v>873.69</v>
      </c>
      <c r="E28" s="31">
        <f>'[12]61-10-10'!G30</f>
        <v>1000</v>
      </c>
      <c r="F28" s="31">
        <f>'[12]61-10-10'!H30</f>
        <v>374.96</v>
      </c>
      <c r="G28" s="31">
        <f>'[12]61-10-10'!I30</f>
        <v>1000</v>
      </c>
      <c r="H28" s="31">
        <f>'[12]61-10-10'!J30</f>
        <v>1100</v>
      </c>
    </row>
    <row r="29" spans="1:8" x14ac:dyDescent="0.25">
      <c r="A29" s="32"/>
      <c r="B29" s="32" t="s">
        <v>109</v>
      </c>
      <c r="C29" s="40">
        <f>SUM(C20:C28)</f>
        <v>1062265</v>
      </c>
      <c r="D29" s="40">
        <f>SUM(D20:D28)</f>
        <v>1253366.45</v>
      </c>
      <c r="E29" s="40">
        <f>SUM(E20:E28)</f>
        <v>1061350</v>
      </c>
      <c r="F29" s="40">
        <f>SUM(F20:F28)</f>
        <v>684795.61999999988</v>
      </c>
      <c r="G29" s="40">
        <f>SUM(G20:G28)</f>
        <v>1371510</v>
      </c>
      <c r="H29" s="40">
        <f>SUM(H20:H28)</f>
        <v>1373255</v>
      </c>
    </row>
    <row r="30" spans="1:8" x14ac:dyDescent="0.25">
      <c r="A30" s="24" t="str">
        <f>'[12]61-10-10'!A32</f>
        <v xml:space="preserve"> 61-5302-10-10                          </v>
      </c>
      <c r="B30" s="24" t="str">
        <f>'[12]61-10-10'!B32</f>
        <v xml:space="preserve"> BUILDING MAINTENANCE </v>
      </c>
      <c r="C30" s="51">
        <f>'[12]61-10-10'!E32</f>
        <v>1200</v>
      </c>
      <c r="D30" s="51">
        <f>'[12]61-10-10'!F32</f>
        <v>-4752.41</v>
      </c>
      <c r="E30" s="51">
        <f>'[12]61-10-10'!G32</f>
        <v>1200</v>
      </c>
      <c r="F30" s="51">
        <f>'[12]61-10-10'!H32</f>
        <v>579.04</v>
      </c>
      <c r="G30" s="51">
        <f>'[12]61-10-10'!I32</f>
        <v>1200</v>
      </c>
      <c r="H30" s="51">
        <f>'[12]61-10-10'!J32</f>
        <v>1400</v>
      </c>
    </row>
    <row r="31" spans="1:8" x14ac:dyDescent="0.25">
      <c r="A31" s="24" t="str">
        <f>'[12]61-10-10'!A33</f>
        <v xml:space="preserve"> 61-5303-10-10                          </v>
      </c>
      <c r="B31" s="24" t="str">
        <f>'[12]61-10-10'!B33</f>
        <v xml:space="preserve"> GROUNDS MAINTENANCE  </v>
      </c>
      <c r="C31" s="51">
        <f>'[12]61-10-10'!E33</f>
        <v>1000</v>
      </c>
      <c r="D31" s="51">
        <f>'[12]61-10-10'!F33</f>
        <v>744.45</v>
      </c>
      <c r="E31" s="51">
        <f>'[12]61-10-10'!G33</f>
        <v>1000</v>
      </c>
      <c r="F31" s="51">
        <f>'[12]61-10-10'!H33</f>
        <v>0</v>
      </c>
      <c r="G31" s="51">
        <f>'[12]61-10-10'!I33</f>
        <v>1000</v>
      </c>
      <c r="H31" s="51">
        <f>'[12]61-10-10'!J33</f>
        <v>1100</v>
      </c>
    </row>
    <row r="32" spans="1:8" x14ac:dyDescent="0.25">
      <c r="A32" s="24" t="str">
        <f>'[12]61-10-10'!A34</f>
        <v xml:space="preserve"> 61-5304-10-10                          </v>
      </c>
      <c r="B32" s="24" t="str">
        <f>'[12]61-10-10'!B34</f>
        <v xml:space="preserve"> MACHINERY &amp; EQUIPMEN </v>
      </c>
      <c r="C32" s="51">
        <f>'[12]61-10-10'!E34</f>
        <v>16000</v>
      </c>
      <c r="D32" s="51">
        <f>'[12]61-10-10'!F34</f>
        <v>15683.69</v>
      </c>
      <c r="E32" s="51">
        <f>'[12]61-10-10'!G34</f>
        <v>16000</v>
      </c>
      <c r="F32" s="51">
        <f>'[12]61-10-10'!H34</f>
        <v>4464.3</v>
      </c>
      <c r="G32" s="51">
        <f>'[12]61-10-10'!I34</f>
        <v>16000</v>
      </c>
      <c r="H32" s="51">
        <f>'[12]61-10-10'!J34</f>
        <v>17250</v>
      </c>
    </row>
    <row r="33" spans="1:8" x14ac:dyDescent="0.25">
      <c r="A33" s="24" t="str">
        <f>'[12]61-10-10'!A35</f>
        <v xml:space="preserve"> 61-5305-10-10                          </v>
      </c>
      <c r="B33" s="24" t="str">
        <f>'[12]61-10-10'!B35</f>
        <v xml:space="preserve"> VEHICLE MAINTENANCE  </v>
      </c>
      <c r="C33" s="51">
        <f>'[12]61-10-10'!E35</f>
        <v>1250</v>
      </c>
      <c r="D33" s="51">
        <f>'[12]61-10-10'!F35</f>
        <v>1311.65</v>
      </c>
      <c r="E33" s="51">
        <f>'[12]61-10-10'!G35</f>
        <v>1500</v>
      </c>
      <c r="F33" s="51">
        <f>'[12]61-10-10'!H35</f>
        <v>1621.99</v>
      </c>
      <c r="G33" s="51">
        <f>'[12]61-10-10'!I35</f>
        <v>2250</v>
      </c>
      <c r="H33" s="51">
        <f>'[12]61-10-10'!J35</f>
        <v>2500</v>
      </c>
    </row>
    <row r="34" spans="1:8" x14ac:dyDescent="0.25">
      <c r="A34" s="24" t="str">
        <f>'[12]61-10-10'!A36</f>
        <v xml:space="preserve"> 61-5306-10-10                          </v>
      </c>
      <c r="B34" s="24" t="str">
        <f>'[12]61-10-10'!B36</f>
        <v xml:space="preserve"> INSTRUMENT MAINTENAN </v>
      </c>
      <c r="C34" s="51">
        <f>'[12]61-10-10'!E36</f>
        <v>3000</v>
      </c>
      <c r="D34" s="51">
        <f>'[12]61-10-10'!F36</f>
        <v>2670</v>
      </c>
      <c r="E34" s="51">
        <f>'[12]61-10-10'!G36</f>
        <v>4000</v>
      </c>
      <c r="F34" s="51">
        <f>'[12]61-10-10'!H36</f>
        <v>2018.99</v>
      </c>
      <c r="G34" s="51">
        <f>'[12]61-10-10'!I36</f>
        <v>4000</v>
      </c>
      <c r="H34" s="51">
        <f>'[12]61-10-10'!J36</f>
        <v>4400</v>
      </c>
    </row>
    <row r="35" spans="1:8" x14ac:dyDescent="0.25">
      <c r="A35" s="24" t="str">
        <f>'[12]61-10-10'!A37</f>
        <v xml:space="preserve"> 61-5309-10-10                          </v>
      </c>
      <c r="B35" s="24" t="str">
        <f>'[12]61-10-10'!B37</f>
        <v xml:space="preserve"> OFFICE EQUIPMENT MAI </v>
      </c>
      <c r="C35" s="51">
        <f>'[12]61-10-10'!E37</f>
        <v>600</v>
      </c>
      <c r="D35" s="51">
        <f>'[12]61-10-10'!F37</f>
        <v>0</v>
      </c>
      <c r="E35" s="51">
        <f>'[12]61-10-10'!G37</f>
        <v>600</v>
      </c>
      <c r="F35" s="51">
        <f>'[12]61-10-10'!H37</f>
        <v>0</v>
      </c>
      <c r="G35" s="51">
        <f>'[12]61-10-10'!I37</f>
        <v>600</v>
      </c>
      <c r="H35" s="51">
        <f>'[12]61-10-10'!J37</f>
        <v>650</v>
      </c>
    </row>
    <row r="36" spans="1:8" x14ac:dyDescent="0.25">
      <c r="A36" s="24" t="str">
        <f>'[12]61-10-10'!A38</f>
        <v xml:space="preserve"> 61-5320-10-10                          </v>
      </c>
      <c r="B36" s="24" t="str">
        <f>'[12]61-10-10'!B38</f>
        <v xml:space="preserve"> R.A.M.P. GRANT PROGR </v>
      </c>
      <c r="C36" s="51">
        <f>'[12]61-10-10'!E38</f>
        <v>150</v>
      </c>
      <c r="D36" s="51">
        <f>'[12]61-10-10'!F38</f>
        <v>146.94</v>
      </c>
      <c r="E36" s="51">
        <f>'[12]61-10-10'!G38</f>
        <v>0</v>
      </c>
      <c r="F36" s="51">
        <f>'[12]61-10-10'!H38</f>
        <v>0</v>
      </c>
      <c r="G36" s="51">
        <f>'[12]61-10-10'!I38</f>
        <v>55000</v>
      </c>
      <c r="H36" s="51">
        <f>'[12]61-10-10'!J38</f>
        <v>0</v>
      </c>
    </row>
    <row r="37" spans="1:8" x14ac:dyDescent="0.25">
      <c r="A37" s="32"/>
      <c r="B37" s="32" t="s">
        <v>111</v>
      </c>
      <c r="C37" s="40">
        <f>SUM(C30:C36)</f>
        <v>23200</v>
      </c>
      <c r="D37" s="40">
        <f t="shared" ref="D37:H37" si="1">SUM(D30:D36)</f>
        <v>15804.32</v>
      </c>
      <c r="E37" s="40">
        <f t="shared" si="1"/>
        <v>24300</v>
      </c>
      <c r="F37" s="40">
        <f t="shared" si="1"/>
        <v>8684.32</v>
      </c>
      <c r="G37" s="40">
        <f t="shared" si="1"/>
        <v>80050</v>
      </c>
      <c r="H37" s="40">
        <f t="shared" si="1"/>
        <v>27300</v>
      </c>
    </row>
    <row r="38" spans="1:8" x14ac:dyDescent="0.25">
      <c r="A38" s="24" t="str">
        <f>'[12]61-10-10'!A41</f>
        <v xml:space="preserve"> 61-5401-10-10                          </v>
      </c>
      <c r="B38" s="24" t="str">
        <f>'[12]61-10-10'!B41</f>
        <v xml:space="preserve"> COMMUNICATIONS       </v>
      </c>
      <c r="C38" s="31">
        <f>'[12]61-10-10'!E41</f>
        <v>4000</v>
      </c>
      <c r="D38" s="31">
        <f>'[12]61-10-10'!F41</f>
        <v>2558.92</v>
      </c>
      <c r="E38" s="31">
        <f>'[12]61-10-10'!G41</f>
        <v>4000</v>
      </c>
      <c r="F38" s="31">
        <f>'[12]61-10-10'!H41</f>
        <v>776.36</v>
      </c>
      <c r="G38" s="31">
        <f>'[12]61-10-10'!I41</f>
        <v>4000</v>
      </c>
      <c r="H38" s="31">
        <f>'[12]61-10-10'!J41</f>
        <v>4400</v>
      </c>
    </row>
    <row r="39" spans="1:8" x14ac:dyDescent="0.25">
      <c r="A39" s="24" t="str">
        <f>'[12]61-10-10'!A42</f>
        <v xml:space="preserve"> 61-5402-10-10                          </v>
      </c>
      <c r="B39" s="24" t="str">
        <f>'[12]61-10-10'!B42</f>
        <v xml:space="preserve"> DUES &amp; SUBSCRIPTIONS </v>
      </c>
      <c r="C39" s="31">
        <f>'[12]61-10-10'!E42</f>
        <v>2250</v>
      </c>
      <c r="D39" s="31">
        <f>'[12]61-10-10'!F42</f>
        <v>1425.52</v>
      </c>
      <c r="E39" s="31">
        <f>'[12]61-10-10'!G42</f>
        <v>2250</v>
      </c>
      <c r="F39" s="31">
        <f>'[12]61-10-10'!H42</f>
        <v>718</v>
      </c>
      <c r="G39" s="31">
        <f>'[12]61-10-10'!I42</f>
        <v>2250</v>
      </c>
      <c r="H39" s="31">
        <f>'[12]61-10-10'!J42</f>
        <v>2500</v>
      </c>
    </row>
    <row r="40" spans="1:8" x14ac:dyDescent="0.25">
      <c r="A40" s="24" t="str">
        <f>'[12]61-10-10'!A43</f>
        <v xml:space="preserve"> 61-5403-10-10                          </v>
      </c>
      <c r="B40" s="24" t="str">
        <f>'[12]61-10-10'!B43</f>
        <v xml:space="preserve"> GENERAL INSURANCE    </v>
      </c>
      <c r="C40" s="31">
        <f>'[12]61-10-10'!E43</f>
        <v>15750</v>
      </c>
      <c r="D40" s="31">
        <f>'[12]61-10-10'!F43</f>
        <v>15390.9</v>
      </c>
      <c r="E40" s="31">
        <f>'[12]61-10-10'!G43</f>
        <v>15908</v>
      </c>
      <c r="F40" s="31">
        <f>'[12]61-10-10'!H43</f>
        <v>8528.2199999999993</v>
      </c>
      <c r="G40" s="31">
        <f>'[12]61-10-10'!I43</f>
        <v>15908</v>
      </c>
      <c r="H40" s="31">
        <f>'[12]61-10-10'!J43</f>
        <v>16369</v>
      </c>
    </row>
    <row r="41" spans="1:8" x14ac:dyDescent="0.25">
      <c r="A41" s="24" t="str">
        <f>'[12]61-10-10'!A44</f>
        <v xml:space="preserve"> 61-5404-10-10                          </v>
      </c>
      <c r="B41" s="24" t="str">
        <f>'[12]61-10-10'!B44</f>
        <v xml:space="preserve"> PROFESSIONAL FEES    </v>
      </c>
      <c r="C41" s="31">
        <f>'[12]61-10-10'!E44</f>
        <v>2500</v>
      </c>
      <c r="D41" s="31">
        <f>'[12]61-10-10'!F44</f>
        <v>2388.77</v>
      </c>
      <c r="E41" s="31">
        <f>'[12]61-10-10'!G44</f>
        <v>2500</v>
      </c>
      <c r="F41" s="31">
        <f>'[12]61-10-10'!H44</f>
        <v>1894</v>
      </c>
      <c r="G41" s="31">
        <f>'[12]61-10-10'!I44</f>
        <v>3100</v>
      </c>
      <c r="H41" s="31">
        <f>'[12]61-10-10'!J44</f>
        <v>3450</v>
      </c>
    </row>
    <row r="42" spans="1:8" x14ac:dyDescent="0.25">
      <c r="A42" s="24" t="str">
        <f>'[12]61-10-10'!A45</f>
        <v xml:space="preserve"> 61-5405-10-10                          </v>
      </c>
      <c r="B42" s="24" t="str">
        <f>'[12]61-10-10'!B45</f>
        <v xml:space="preserve"> ADVERTISING          </v>
      </c>
      <c r="C42" s="31">
        <f>'[12]61-10-10'!E45</f>
        <v>1500</v>
      </c>
      <c r="D42" s="31">
        <f>'[12]61-10-10'!F45</f>
        <v>1500</v>
      </c>
      <c r="E42" s="31">
        <f>'[12]61-10-10'!G45</f>
        <v>1500</v>
      </c>
      <c r="F42" s="31">
        <f>'[12]61-10-10'!H45</f>
        <v>791.18</v>
      </c>
      <c r="G42" s="31">
        <f>'[12]61-10-10'!I45</f>
        <v>1800</v>
      </c>
      <c r="H42" s="31">
        <f>'[12]61-10-10'!J45</f>
        <v>2000</v>
      </c>
    </row>
    <row r="43" spans="1:8" x14ac:dyDescent="0.25">
      <c r="A43" s="24" t="str">
        <f>'[12]61-10-10'!A46</f>
        <v xml:space="preserve"> 61-5406-10-10                          </v>
      </c>
      <c r="B43" s="24" t="str">
        <f>'[12]61-10-10'!B46</f>
        <v xml:space="preserve"> TRAINING             </v>
      </c>
      <c r="C43" s="31">
        <f>'[12]61-10-10'!E46</f>
        <v>1000</v>
      </c>
      <c r="D43" s="31">
        <f>'[12]61-10-10'!F46</f>
        <v>1318.45</v>
      </c>
      <c r="E43" s="31">
        <f>'[12]61-10-10'!G46</f>
        <v>1750</v>
      </c>
      <c r="F43" s="31">
        <f>'[12]61-10-10'!H46</f>
        <v>0</v>
      </c>
      <c r="G43" s="31">
        <f>'[12]61-10-10'!I46</f>
        <v>1000</v>
      </c>
      <c r="H43" s="31">
        <f>'[12]61-10-10'!J46</f>
        <v>1750</v>
      </c>
    </row>
    <row r="44" spans="1:8" x14ac:dyDescent="0.25">
      <c r="A44" s="24" t="str">
        <f>'[12]61-10-10'!A47</f>
        <v xml:space="preserve"> 61-5408-10-10                          </v>
      </c>
      <c r="B44" s="24" t="str">
        <f>'[12]61-10-10'!B47</f>
        <v xml:space="preserve"> ELECTRIC UTILITY SER </v>
      </c>
      <c r="C44" s="31">
        <f>'[12]61-10-10'!E47</f>
        <v>14500</v>
      </c>
      <c r="D44" s="31">
        <f>'[12]61-10-10'!F47</f>
        <v>16096.01</v>
      </c>
      <c r="E44" s="31">
        <f>'[12]61-10-10'!G47</f>
        <v>15608</v>
      </c>
      <c r="F44" s="31">
        <f>'[12]61-10-10'!H47</f>
        <v>7081.64</v>
      </c>
      <c r="G44" s="31">
        <f>'[12]61-10-10'!I47</f>
        <v>15608</v>
      </c>
      <c r="H44" s="31">
        <f>'[12]61-10-10'!J47</f>
        <v>15608</v>
      </c>
    </row>
    <row r="45" spans="1:8" x14ac:dyDescent="0.25">
      <c r="A45" s="24" t="str">
        <f>'[12]61-10-10'!A48</f>
        <v xml:space="preserve"> 61-5411-10-10                          </v>
      </c>
      <c r="B45" s="24" t="str">
        <f>'[12]61-10-10'!B48</f>
        <v xml:space="preserve"> MACHINERY AND EQUIPM </v>
      </c>
      <c r="C45" s="31">
        <f>'[12]61-10-10'!E48</f>
        <v>1500</v>
      </c>
      <c r="D45" s="31">
        <f>'[12]61-10-10'!F48</f>
        <v>865.74</v>
      </c>
      <c r="E45" s="31">
        <f>'[12]61-10-10'!G48</f>
        <v>1500</v>
      </c>
      <c r="F45" s="31">
        <f>'[12]61-10-10'!H48</f>
        <v>0</v>
      </c>
      <c r="G45" s="31">
        <f>'[12]61-10-10'!I48</f>
        <v>1500</v>
      </c>
      <c r="H45" s="31">
        <f>'[12]61-10-10'!J48</f>
        <v>1650</v>
      </c>
    </row>
    <row r="46" spans="1:8" x14ac:dyDescent="0.25">
      <c r="A46" s="24" t="str">
        <f>'[12]61-10-10'!A49</f>
        <v xml:space="preserve"> 61-5417-10-10                          </v>
      </c>
      <c r="B46" s="24" t="str">
        <f>'[12]61-10-10'!B49</f>
        <v xml:space="preserve"> INSPECTION AND PERMI </v>
      </c>
      <c r="C46" s="31">
        <f>'[12]61-10-10'!E49</f>
        <v>2500</v>
      </c>
      <c r="D46" s="31">
        <f>'[12]61-10-10'!F49</f>
        <v>1482.5</v>
      </c>
      <c r="E46" s="31">
        <f>'[12]61-10-10'!G49</f>
        <v>2500</v>
      </c>
      <c r="F46" s="31">
        <f>'[12]61-10-10'!H49</f>
        <v>1617.47</v>
      </c>
      <c r="G46" s="31">
        <f>'[12]61-10-10'!I49</f>
        <v>3100</v>
      </c>
      <c r="H46" s="31">
        <f>'[12]61-10-10'!J49</f>
        <v>3300</v>
      </c>
    </row>
    <row r="47" spans="1:8" x14ac:dyDescent="0.25">
      <c r="A47" s="24" t="str">
        <f>'[12]61-10-10'!A50</f>
        <v xml:space="preserve"> 61-5418-10-10                          </v>
      </c>
      <c r="B47" s="24" t="str">
        <f>'[12]61-10-10'!B50</f>
        <v xml:space="preserve"> AUTO ALLOWANCE       </v>
      </c>
      <c r="C47" s="31">
        <f>'[12]61-10-10'!E50</f>
        <v>4750</v>
      </c>
      <c r="D47" s="31">
        <f>'[12]61-10-10'!F50</f>
        <v>4737.41</v>
      </c>
      <c r="E47" s="31">
        <f>'[12]61-10-10'!G50</f>
        <v>4750</v>
      </c>
      <c r="F47" s="31">
        <f>'[12]61-10-10'!H50</f>
        <v>2296.54</v>
      </c>
      <c r="G47" s="31">
        <f>'[12]61-10-10'!I50</f>
        <v>4763</v>
      </c>
      <c r="H47" s="31">
        <f>'[12]61-10-10'!J50</f>
        <v>4750</v>
      </c>
    </row>
    <row r="48" spans="1:8" x14ac:dyDescent="0.25">
      <c r="A48" s="24" t="str">
        <f>'[12]61-10-10'!A51</f>
        <v xml:space="preserve"> 61-5441-10-10                          </v>
      </c>
      <c r="B48" s="24" t="str">
        <f>'[12]61-10-10'!B51</f>
        <v xml:space="preserve"> SOLID WASTE UTILITY  </v>
      </c>
      <c r="C48" s="31">
        <f>'[12]61-10-10'!E51</f>
        <v>1300</v>
      </c>
      <c r="D48" s="31">
        <f>'[12]61-10-10'!F51</f>
        <v>1568.4</v>
      </c>
      <c r="E48" s="31">
        <f>'[12]61-10-10'!G51</f>
        <v>1300</v>
      </c>
      <c r="F48" s="31">
        <f>'[12]61-10-10'!H51</f>
        <v>843.22</v>
      </c>
      <c r="G48" s="31">
        <f>'[12]61-10-10'!I51</f>
        <v>1700</v>
      </c>
      <c r="H48" s="31">
        <f>'[12]61-10-10'!J51</f>
        <v>1352</v>
      </c>
    </row>
    <row r="49" spans="1:8" x14ac:dyDescent="0.25">
      <c r="A49" s="24" t="str">
        <f>'[12]61-10-10'!A52</f>
        <v xml:space="preserve"> 61-5442-10-10                          </v>
      </c>
      <c r="B49" s="24" t="str">
        <f>'[12]61-10-10'!B52</f>
        <v xml:space="preserve"> WATER/SEWER UTILITY  </v>
      </c>
      <c r="C49" s="31">
        <f>'[12]61-10-10'!E52</f>
        <v>2700</v>
      </c>
      <c r="D49" s="31">
        <f>'[12]61-10-10'!F52</f>
        <v>2857.25</v>
      </c>
      <c r="E49" s="31">
        <f>'[12]61-10-10'!G52</f>
        <v>2595</v>
      </c>
      <c r="F49" s="31">
        <f>'[12]61-10-10'!H52</f>
        <v>1392.57</v>
      </c>
      <c r="G49" s="31">
        <f>'[12]61-10-10'!I52</f>
        <v>2595</v>
      </c>
      <c r="H49" s="31">
        <f>'[12]61-10-10'!J52</f>
        <v>2673</v>
      </c>
    </row>
    <row r="50" spans="1:8" x14ac:dyDescent="0.25">
      <c r="A50" s="24" t="str">
        <f>'[12]61-10-10'!A53</f>
        <v xml:space="preserve"> 61-5446-10-10                          </v>
      </c>
      <c r="B50" s="24" t="str">
        <f>'[12]61-10-10'!B53</f>
        <v xml:space="preserve"> STORM WATER UTILITY  </v>
      </c>
      <c r="C50" s="31">
        <f>'[12]61-10-10'!E53</f>
        <v>3450</v>
      </c>
      <c r="D50" s="31">
        <f>'[12]61-10-10'!F53</f>
        <v>3528.48</v>
      </c>
      <c r="E50" s="31">
        <f>'[12]61-10-10'!G53</f>
        <v>3700</v>
      </c>
      <c r="F50" s="31">
        <f>'[12]61-10-10'!H53</f>
        <v>1764.24</v>
      </c>
      <c r="G50" s="31">
        <f>'[12]61-10-10'!I53</f>
        <v>3700</v>
      </c>
      <c r="H50" s="31">
        <f>'[12]61-10-10'!J53</f>
        <v>3450</v>
      </c>
    </row>
    <row r="51" spans="1:8" x14ac:dyDescent="0.25">
      <c r="A51" s="24" t="str">
        <f>'[12]61-10-10'!A54</f>
        <v xml:space="preserve"> 61-5465-10-10                          </v>
      </c>
      <c r="B51" s="24" t="str">
        <f>'[12]61-10-10'!B54</f>
        <v xml:space="preserve"> LEASE PAYMENT - TRUC </v>
      </c>
      <c r="C51" s="31">
        <f>'[12]61-10-10'!E54</f>
        <v>0</v>
      </c>
      <c r="D51" s="31">
        <f>'[12]61-10-10'!F54</f>
        <v>0</v>
      </c>
      <c r="E51" s="31">
        <f>'[12]61-10-10'!G54</f>
        <v>0</v>
      </c>
      <c r="F51" s="31">
        <f>'[12]61-10-10'!H54</f>
        <v>0</v>
      </c>
      <c r="G51" s="31">
        <f>'[12]61-10-10'!I54</f>
        <v>0</v>
      </c>
      <c r="H51" s="31">
        <f>'[12]61-10-10'!J54</f>
        <v>0</v>
      </c>
    </row>
    <row r="52" spans="1:8" x14ac:dyDescent="0.25">
      <c r="A52" s="24" t="str">
        <f>'[12]61-10-10'!A55</f>
        <v xml:space="preserve"> 61-5480-10-10                          </v>
      </c>
      <c r="B52" s="24" t="str">
        <f>'[12]61-10-10'!B55</f>
        <v xml:space="preserve"> PROPERTY TAX EXPENSE </v>
      </c>
      <c r="C52" s="31">
        <f>'[12]61-10-10'!E55</f>
        <v>500</v>
      </c>
      <c r="D52" s="31">
        <f>'[12]61-10-10'!F55</f>
        <v>380.06</v>
      </c>
      <c r="E52" s="31">
        <f>'[12]61-10-10'!G55</f>
        <v>500</v>
      </c>
      <c r="F52" s="31">
        <f>'[12]61-10-10'!H55</f>
        <v>354.82</v>
      </c>
      <c r="G52" s="31">
        <f>'[12]61-10-10'!I55</f>
        <v>500</v>
      </c>
      <c r="H52" s="31">
        <f>'[12]61-10-10'!J55</f>
        <v>550</v>
      </c>
    </row>
    <row r="53" spans="1:8" x14ac:dyDescent="0.25">
      <c r="A53" s="32"/>
      <c r="B53" s="32" t="s">
        <v>116</v>
      </c>
      <c r="C53" s="40">
        <f>SUM(C38:C52)</f>
        <v>58200</v>
      </c>
      <c r="D53" s="40">
        <f t="shared" ref="D53:H53" si="2">SUM(D38:D52)</f>
        <v>56098.41</v>
      </c>
      <c r="E53" s="40">
        <f t="shared" si="2"/>
        <v>60361</v>
      </c>
      <c r="F53" s="40">
        <f t="shared" si="2"/>
        <v>28058.260000000006</v>
      </c>
      <c r="G53" s="40">
        <f t="shared" si="2"/>
        <v>61524</v>
      </c>
      <c r="H53" s="40">
        <f t="shared" si="2"/>
        <v>63802</v>
      </c>
    </row>
    <row r="54" spans="1:8" x14ac:dyDescent="0.25">
      <c r="A54" s="47" t="str">
        <f>'[12]61-10-10'!A57</f>
        <v xml:space="preserve"> 61-5503-10-10                          </v>
      </c>
      <c r="B54" s="47" t="str">
        <f>'[12]61-10-10'!B57</f>
        <v xml:space="preserve"> FURNITURE &amp; FIXTURES </v>
      </c>
      <c r="C54" s="47">
        <f>'[12]61-10-10'!E57</f>
        <v>0</v>
      </c>
      <c r="D54" s="47">
        <f>'[12]61-10-10'!F57</f>
        <v>0</v>
      </c>
      <c r="E54" s="47">
        <f>'[12]61-10-10'!G57</f>
        <v>5000</v>
      </c>
      <c r="F54" s="47">
        <f>'[12]61-10-10'!H57</f>
        <v>892.91</v>
      </c>
      <c r="G54" s="47">
        <f>'[12]61-10-10'!I57</f>
        <v>5000</v>
      </c>
      <c r="H54" s="47">
        <f>'[12]61-10-10'!J57</f>
        <v>5000</v>
      </c>
    </row>
    <row r="55" spans="1:8" hidden="1" x14ac:dyDescent="0.25">
      <c r="A55" s="49"/>
      <c r="B55" s="49"/>
      <c r="C55" s="49"/>
      <c r="D55" s="49"/>
      <c r="E55" s="49"/>
      <c r="F55" s="49"/>
      <c r="G55" s="49"/>
      <c r="H55" s="49"/>
    </row>
    <row r="56" spans="1:8" x14ac:dyDescent="0.25">
      <c r="A56" s="32"/>
      <c r="B56" s="32" t="s">
        <v>374</v>
      </c>
      <c r="C56" s="40">
        <f>C54+C55</f>
        <v>0</v>
      </c>
      <c r="D56" s="40">
        <f>D54+D55</f>
        <v>0</v>
      </c>
      <c r="E56" s="40">
        <f>E54+E55</f>
        <v>5000</v>
      </c>
      <c r="F56" s="40">
        <f>F54+F55</f>
        <v>892.91</v>
      </c>
      <c r="G56" s="40">
        <f>G54+G55</f>
        <v>5000</v>
      </c>
      <c r="H56" s="40">
        <f>H54+H55</f>
        <v>5000</v>
      </c>
    </row>
    <row r="57" spans="1:8" x14ac:dyDescent="0.25">
      <c r="A57" s="51" t="str">
        <f>'[12]61-10-10'!A60</f>
        <v xml:space="preserve"> 61-6502-10-10                          </v>
      </c>
      <c r="B57" s="51" t="str">
        <f>'[12]61-10-10'!B60</f>
        <v xml:space="preserve"> BUILDINGS            </v>
      </c>
      <c r="C57" s="51">
        <f>'[12]61-10-10'!E60</f>
        <v>32000</v>
      </c>
      <c r="D57" s="51">
        <f>'[12]61-10-10'!F60</f>
        <v>0</v>
      </c>
      <c r="E57" s="51">
        <f>'[12]61-10-10'!G60</f>
        <v>37000</v>
      </c>
      <c r="F57" s="51">
        <f>'[12]61-10-10'!H61</f>
        <v>0</v>
      </c>
      <c r="G57" s="47">
        <f>'[12]61-10-10'!I60</f>
        <v>0</v>
      </c>
      <c r="H57" s="47">
        <f>'[12]61-10-10'!J60</f>
        <v>25000</v>
      </c>
    </row>
    <row r="58" spans="1:8" x14ac:dyDescent="0.25">
      <c r="A58" s="51" t="str">
        <f>'[12]61-10-10'!A61</f>
        <v xml:space="preserve"> 61-6504-10-10                          </v>
      </c>
      <c r="B58" s="36" t="str">
        <f>'[12]61-10-10'!B61</f>
        <v xml:space="preserve"> MACHINERY &amp; EQUIPMEN </v>
      </c>
      <c r="C58" s="51">
        <f>'[12]61-10-10'!E61</f>
        <v>20000</v>
      </c>
      <c r="D58" s="51">
        <f>'[12]61-10-10'!F61</f>
        <v>6000</v>
      </c>
      <c r="E58" s="51">
        <f>'[12]61-10-10'!G61</f>
        <v>20000</v>
      </c>
      <c r="F58" s="51">
        <f>'[12]61-10-10'!H62</f>
        <v>0</v>
      </c>
      <c r="G58" s="51">
        <f>'[12]61-10-10'!I61</f>
        <v>17500</v>
      </c>
      <c r="H58" s="51">
        <f>'[12]61-10-10'!J61</f>
        <v>20000</v>
      </c>
    </row>
    <row r="59" spans="1:8" x14ac:dyDescent="0.25">
      <c r="A59" s="51" t="str">
        <f>'[12]61-10-10'!A62</f>
        <v xml:space="preserve"> 61-6507-10-10                          </v>
      </c>
      <c r="B59" s="36" t="str">
        <f>'[12]61-10-10'!B62</f>
        <v xml:space="preserve"> IMPROVEMENTS OTHER T </v>
      </c>
      <c r="C59" s="51">
        <f>'[12]61-10-10'!E62</f>
        <v>393000</v>
      </c>
      <c r="D59" s="51">
        <f>'[12]61-10-10'!F62</f>
        <v>3024058.53</v>
      </c>
      <c r="E59" s="51">
        <f>'[12]61-10-10'!G62</f>
        <v>575000</v>
      </c>
      <c r="F59" s="51">
        <f>'[12]61-10-10'!H62</f>
        <v>0</v>
      </c>
      <c r="G59" s="51">
        <f>'[12]61-10-10'!I62</f>
        <v>760000</v>
      </c>
      <c r="H59" s="51">
        <f>'[12]61-10-10'!J62</f>
        <v>239000</v>
      </c>
    </row>
    <row r="60" spans="1:8" hidden="1" x14ac:dyDescent="0.25">
      <c r="A60" s="51">
        <f>'[12]61-10-10'!A63</f>
        <v>0</v>
      </c>
      <c r="B60" s="36">
        <f>'[12]61-10-10'!B63</f>
        <v>0</v>
      </c>
      <c r="C60" s="51">
        <f>'[12]61-10-10'!E63</f>
        <v>0</v>
      </c>
      <c r="D60" s="51">
        <f>'[12]61-10-10'!F63</f>
        <v>0</v>
      </c>
      <c r="E60" s="51">
        <f>'[12]61-10-10'!G63</f>
        <v>0</v>
      </c>
      <c r="F60" s="51">
        <f>'[12]61-10-10'!H63</f>
        <v>0</v>
      </c>
      <c r="G60" s="51">
        <f>'[12]61-10-10'!I63</f>
        <v>0</v>
      </c>
      <c r="H60" s="51">
        <f>'[12]61-10-10'!J63</f>
        <v>0</v>
      </c>
    </row>
    <row r="61" spans="1:8" ht="15.75" thickBot="1" x14ac:dyDescent="0.3">
      <c r="A61" s="32"/>
      <c r="B61" s="32" t="s">
        <v>375</v>
      </c>
      <c r="C61" s="40">
        <f>SUM(C57:C60)</f>
        <v>445000</v>
      </c>
      <c r="D61" s="40">
        <f>SUM(D57:D60)</f>
        <v>3030058.53</v>
      </c>
      <c r="E61" s="40">
        <f>SUM(E57:E60)</f>
        <v>632000</v>
      </c>
      <c r="F61" s="40">
        <f>SUM(F57:F60)</f>
        <v>0</v>
      </c>
      <c r="G61" s="40">
        <f>SUM(G57:G60)</f>
        <v>777500</v>
      </c>
      <c r="H61" s="40">
        <f>SUM(H57:H60)</f>
        <v>284000</v>
      </c>
    </row>
    <row r="62" spans="1:8" ht="16.5" thickTop="1" thickBot="1" x14ac:dyDescent="0.3">
      <c r="A62" s="34"/>
      <c r="B62" s="34" t="s">
        <v>376</v>
      </c>
      <c r="C62" s="48">
        <f>SUM(C8:C61)/2</f>
        <v>1778775</v>
      </c>
      <c r="D62" s="48">
        <f>SUM(D8:D61)/2</f>
        <v>4535986.3599999994</v>
      </c>
      <c r="E62" s="48">
        <f>SUM(E8:E61)/2</f>
        <v>1989228</v>
      </c>
      <c r="F62" s="48">
        <f>SUM(F8:F61)/2</f>
        <v>821935.41999999993</v>
      </c>
      <c r="G62" s="48">
        <f>SUM(G8:G61)/2</f>
        <v>2508688</v>
      </c>
      <c r="H62" s="48">
        <f>SUM(H8:H61)/2</f>
        <v>2020814</v>
      </c>
    </row>
    <row r="63" spans="1:8" ht="15.75" thickTop="1" x14ac:dyDescent="0.25"/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"/>
  <sheetViews>
    <sheetView workbookViewId="0">
      <selection activeCell="K28" sqref="K28"/>
    </sheetView>
  </sheetViews>
  <sheetFormatPr defaultRowHeight="15" x14ac:dyDescent="0.25"/>
  <cols>
    <col min="1" max="1" width="25.140625" bestFit="1" customWidth="1"/>
    <col min="2" max="2" width="31.28515625" customWidth="1"/>
    <col min="3" max="3" width="9.85546875" bestFit="1" customWidth="1"/>
    <col min="4" max="4" width="12.7109375" bestFit="1" customWidth="1"/>
    <col min="5" max="5" width="10.140625" bestFit="1" customWidth="1"/>
    <col min="6" max="6" width="11.42578125" bestFit="1" customWidth="1"/>
  </cols>
  <sheetData>
    <row r="1" spans="1:8" x14ac:dyDescent="0.25">
      <c r="A1" s="208" t="s">
        <v>0</v>
      </c>
      <c r="B1" s="208"/>
      <c r="C1" s="208"/>
      <c r="D1" s="208"/>
      <c r="E1" s="208"/>
      <c r="F1" s="208"/>
    </row>
    <row r="2" spans="1:8" x14ac:dyDescent="0.25">
      <c r="A2" s="208" t="s">
        <v>596</v>
      </c>
      <c r="B2" s="208"/>
      <c r="C2" s="208"/>
      <c r="D2" s="208"/>
      <c r="E2" s="208"/>
      <c r="F2" s="208"/>
    </row>
    <row r="3" spans="1:8" x14ac:dyDescent="0.25">
      <c r="A3" s="208" t="s">
        <v>377</v>
      </c>
      <c r="B3" s="208"/>
      <c r="C3" s="208"/>
      <c r="D3" s="208"/>
      <c r="E3" s="208"/>
      <c r="F3" s="208"/>
    </row>
    <row r="5" spans="1:8" x14ac:dyDescent="0.25">
      <c r="B5" s="74"/>
      <c r="C5" s="75" t="s">
        <v>3</v>
      </c>
      <c r="D5" s="75" t="s">
        <v>3</v>
      </c>
      <c r="E5" s="75" t="s">
        <v>4</v>
      </c>
      <c r="F5" s="75" t="s">
        <v>4</v>
      </c>
      <c r="G5" s="166" t="s">
        <v>4</v>
      </c>
      <c r="H5" s="166" t="s">
        <v>597</v>
      </c>
    </row>
    <row r="6" spans="1:8" x14ac:dyDescent="0.25">
      <c r="B6" s="74"/>
      <c r="C6" s="76" t="s">
        <v>7</v>
      </c>
      <c r="D6" s="76" t="s">
        <v>6</v>
      </c>
      <c r="E6" s="76" t="s">
        <v>8</v>
      </c>
      <c r="F6" s="76" t="s">
        <v>6</v>
      </c>
      <c r="G6" s="166" t="s">
        <v>5</v>
      </c>
      <c r="H6" s="166" t="s">
        <v>9</v>
      </c>
    </row>
    <row r="7" spans="1:8" ht="15.75" thickBot="1" x14ac:dyDescent="0.3">
      <c r="B7" s="77" t="s">
        <v>10</v>
      </c>
      <c r="C7" s="79" t="s">
        <v>11</v>
      </c>
      <c r="D7" s="79"/>
      <c r="E7" s="79" t="s">
        <v>11</v>
      </c>
      <c r="F7" s="79" t="s">
        <v>12</v>
      </c>
      <c r="G7" s="79" t="s">
        <v>11</v>
      </c>
      <c r="H7" s="79" t="s">
        <v>11</v>
      </c>
    </row>
    <row r="8" spans="1:8" ht="15.75" thickTop="1" x14ac:dyDescent="0.25">
      <c r="A8" s="80"/>
      <c r="B8" s="81"/>
      <c r="C8" s="25"/>
      <c r="D8" s="135"/>
      <c r="E8" s="31"/>
      <c r="F8" s="25"/>
      <c r="G8" s="73"/>
      <c r="H8" s="73"/>
    </row>
    <row r="9" spans="1:8" x14ac:dyDescent="0.25">
      <c r="A9" s="73"/>
      <c r="B9" s="83" t="s">
        <v>13</v>
      </c>
      <c r="C9" s="4">
        <v>83149.89</v>
      </c>
      <c r="D9" s="4">
        <v>83149.89</v>
      </c>
      <c r="E9" s="4">
        <v>186433</v>
      </c>
      <c r="F9" s="4">
        <v>188212.05</v>
      </c>
      <c r="G9" s="73">
        <v>188212.05</v>
      </c>
      <c r="H9" s="73">
        <v>134652.04999999999</v>
      </c>
    </row>
    <row r="10" spans="1:8" x14ac:dyDescent="0.25">
      <c r="C10" s="4"/>
      <c r="D10" s="4"/>
      <c r="E10" s="4"/>
      <c r="F10" s="4"/>
      <c r="G10" s="73"/>
      <c r="H10" s="73"/>
    </row>
    <row r="11" spans="1:8" x14ac:dyDescent="0.25">
      <c r="A11" t="s">
        <v>378</v>
      </c>
      <c r="B11" t="s">
        <v>91</v>
      </c>
      <c r="C11" s="3">
        <v>1700</v>
      </c>
      <c r="D11" s="3">
        <v>5062.16</v>
      </c>
      <c r="E11" s="3">
        <v>1700</v>
      </c>
      <c r="F11" s="3">
        <v>4298.22</v>
      </c>
      <c r="G11" s="73">
        <v>8000</v>
      </c>
      <c r="H11" s="73">
        <v>4000</v>
      </c>
    </row>
    <row r="12" spans="1:8" x14ac:dyDescent="0.25">
      <c r="A12" t="s">
        <v>618</v>
      </c>
      <c r="B12" t="s">
        <v>100</v>
      </c>
      <c r="C12" s="3">
        <v>100000</v>
      </c>
      <c r="D12" s="3">
        <v>100000</v>
      </c>
      <c r="E12" s="3">
        <v>0</v>
      </c>
      <c r="F12" s="3">
        <v>0</v>
      </c>
      <c r="G12" s="73">
        <v>0</v>
      </c>
      <c r="H12" s="73">
        <v>0</v>
      </c>
    </row>
    <row r="13" spans="1:8" x14ac:dyDescent="0.25">
      <c r="A13" s="73" t="s">
        <v>379</v>
      </c>
      <c r="B13" s="73" t="s">
        <v>380</v>
      </c>
      <c r="C13" s="3">
        <v>0</v>
      </c>
      <c r="D13" s="3">
        <v>0</v>
      </c>
      <c r="E13" s="3">
        <v>0</v>
      </c>
      <c r="F13" s="4">
        <v>0</v>
      </c>
      <c r="G13" s="73">
        <v>0</v>
      </c>
      <c r="H13" s="73">
        <v>0</v>
      </c>
    </row>
    <row r="14" spans="1:8" ht="15.75" thickBot="1" x14ac:dyDescent="0.3">
      <c r="A14" s="84"/>
      <c r="B14" s="85" t="s">
        <v>381</v>
      </c>
      <c r="C14" s="86">
        <v>101700</v>
      </c>
      <c r="D14" s="86">
        <v>105062.16</v>
      </c>
      <c r="E14" s="86">
        <v>1700</v>
      </c>
      <c r="F14" s="86">
        <v>4298.22</v>
      </c>
      <c r="G14" s="86">
        <v>8000</v>
      </c>
      <c r="H14" s="86">
        <v>4000</v>
      </c>
    </row>
    <row r="15" spans="1:8" ht="15.75" thickBot="1" x14ac:dyDescent="0.3">
      <c r="A15" s="87"/>
      <c r="B15" s="88" t="s">
        <v>16</v>
      </c>
      <c r="C15" s="89">
        <v>184849.89</v>
      </c>
      <c r="D15" s="89">
        <v>188212.05</v>
      </c>
      <c r="E15" s="89">
        <v>188133</v>
      </c>
      <c r="F15" s="89">
        <v>192510.27</v>
      </c>
      <c r="G15" s="89">
        <v>196212.05</v>
      </c>
      <c r="H15" s="89">
        <v>138652.04999999999</v>
      </c>
    </row>
    <row r="16" spans="1:8" hidden="1" x14ac:dyDescent="0.25">
      <c r="A16" s="73"/>
      <c r="B16" s="73"/>
      <c r="C16" s="73"/>
      <c r="D16" s="73"/>
      <c r="E16" s="4"/>
      <c r="F16" s="4"/>
      <c r="G16" s="73"/>
      <c r="H16" s="73"/>
    </row>
    <row r="17" spans="1:8" ht="15.75" hidden="1" thickBot="1" x14ac:dyDescent="0.3">
      <c r="A17" s="90"/>
      <c r="B17" s="165"/>
      <c r="C17" s="90"/>
      <c r="D17" s="90"/>
      <c r="E17" s="90"/>
      <c r="F17" s="90"/>
      <c r="G17" s="73"/>
      <c r="H17" s="73"/>
    </row>
    <row r="18" spans="1:8" ht="16.5" hidden="1" thickTop="1" thickBot="1" x14ac:dyDescent="0.3">
      <c r="A18" s="91"/>
      <c r="B18" s="167" t="s">
        <v>540</v>
      </c>
      <c r="C18" s="92">
        <v>0</v>
      </c>
      <c r="D18" s="92">
        <v>0</v>
      </c>
      <c r="E18" s="92">
        <v>0</v>
      </c>
      <c r="F18" s="92">
        <v>0</v>
      </c>
      <c r="G18" s="73">
        <v>0</v>
      </c>
      <c r="H18" s="73">
        <v>0</v>
      </c>
    </row>
    <row r="19" spans="1:8" ht="15.75" thickBot="1" x14ac:dyDescent="0.3">
      <c r="A19" s="73" t="s">
        <v>382</v>
      </c>
      <c r="B19" s="93" t="s">
        <v>327</v>
      </c>
      <c r="C19" s="3">
        <v>0</v>
      </c>
      <c r="D19" s="3">
        <v>0</v>
      </c>
      <c r="E19" s="3">
        <v>40000</v>
      </c>
      <c r="F19" s="3">
        <v>0</v>
      </c>
      <c r="G19" s="73">
        <v>61560</v>
      </c>
      <c r="H19" s="73">
        <v>0</v>
      </c>
    </row>
    <row r="20" spans="1:8" ht="15.75" hidden="1" thickBot="1" x14ac:dyDescent="0.3">
      <c r="A20" s="73"/>
      <c r="B20" s="93"/>
      <c r="C20" s="3"/>
      <c r="D20" s="3"/>
      <c r="E20" s="3"/>
      <c r="F20" s="3"/>
      <c r="G20" s="73"/>
      <c r="H20" s="73"/>
    </row>
    <row r="21" spans="1:8" ht="15.75" thickBot="1" x14ac:dyDescent="0.3">
      <c r="A21" s="87"/>
      <c r="B21" s="88" t="s">
        <v>383</v>
      </c>
      <c r="C21" s="89">
        <v>0</v>
      </c>
      <c r="D21" s="89">
        <v>0</v>
      </c>
      <c r="E21" s="89">
        <v>40000</v>
      </c>
      <c r="F21" s="89">
        <v>0</v>
      </c>
      <c r="G21" s="89">
        <v>61560</v>
      </c>
      <c r="H21" s="89">
        <v>0</v>
      </c>
    </row>
    <row r="22" spans="1:8" ht="15.75" thickBot="1" x14ac:dyDescent="0.3">
      <c r="A22" s="87"/>
      <c r="B22" s="88" t="s">
        <v>27</v>
      </c>
      <c r="C22" s="89">
        <v>0</v>
      </c>
      <c r="D22" s="89">
        <v>0</v>
      </c>
      <c r="E22" s="89">
        <v>40000</v>
      </c>
      <c r="F22" s="89">
        <v>0</v>
      </c>
      <c r="G22" s="89">
        <v>61560</v>
      </c>
      <c r="H22" s="89">
        <v>0</v>
      </c>
    </row>
    <row r="23" spans="1:8" x14ac:dyDescent="0.25">
      <c r="A23" s="73"/>
      <c r="B23" s="83"/>
      <c r="C23" s="94"/>
      <c r="D23" s="94"/>
      <c r="E23" s="94"/>
      <c r="F23" s="94"/>
      <c r="G23" s="73"/>
      <c r="H23" s="73"/>
    </row>
    <row r="24" spans="1:8" x14ac:dyDescent="0.25">
      <c r="A24" s="73"/>
      <c r="B24" s="83" t="s">
        <v>28</v>
      </c>
      <c r="C24" s="4">
        <v>184849.89</v>
      </c>
      <c r="D24" s="4">
        <v>188212.05</v>
      </c>
      <c r="E24" s="4">
        <v>148133</v>
      </c>
      <c r="F24" s="4">
        <v>192510.27</v>
      </c>
      <c r="G24" s="73">
        <v>134652.04999999999</v>
      </c>
      <c r="H24" s="73">
        <v>138652.04999999999</v>
      </c>
    </row>
    <row r="25" spans="1:8" x14ac:dyDescent="0.25">
      <c r="A25" s="73"/>
      <c r="B25" s="73"/>
      <c r="C25" s="3"/>
      <c r="D25" s="3"/>
      <c r="E25" s="3"/>
      <c r="F25" s="3"/>
      <c r="G25" s="73"/>
      <c r="H25" s="73"/>
    </row>
    <row r="26" spans="1:8" x14ac:dyDescent="0.25">
      <c r="A26" s="73"/>
      <c r="B26" s="3"/>
      <c r="C26" s="73"/>
      <c r="D26" s="73"/>
      <c r="E26" s="73"/>
      <c r="F26" s="73"/>
      <c r="G26" s="73"/>
      <c r="H26" s="73"/>
    </row>
    <row r="27" spans="1:8" x14ac:dyDescent="0.25">
      <c r="A27" s="73"/>
      <c r="B27" s="83" t="s">
        <v>253</v>
      </c>
      <c r="C27" s="73"/>
      <c r="D27" s="73"/>
      <c r="E27" s="73"/>
      <c r="F27" s="73"/>
      <c r="G27" s="73"/>
      <c r="H27" s="73"/>
    </row>
    <row r="28" spans="1:8" x14ac:dyDescent="0.25">
      <c r="A28" s="73"/>
      <c r="B28" s="83" t="s">
        <v>333</v>
      </c>
      <c r="C28" s="73">
        <v>101700</v>
      </c>
      <c r="D28" s="73">
        <v>105062.16</v>
      </c>
      <c r="E28" s="73">
        <v>-38300</v>
      </c>
      <c r="F28" s="73">
        <v>4298.22</v>
      </c>
      <c r="G28" s="73">
        <v>-53560</v>
      </c>
      <c r="H28" s="73">
        <v>4000</v>
      </c>
    </row>
    <row r="29" spans="1:8" x14ac:dyDescent="0.25">
      <c r="A29" s="73"/>
      <c r="B29" s="73"/>
      <c r="C29" s="73"/>
      <c r="D29" s="73"/>
      <c r="E29" s="73"/>
      <c r="F29" s="73"/>
      <c r="G29" s="73"/>
      <c r="H29" s="73"/>
    </row>
    <row r="30" spans="1:8" x14ac:dyDescent="0.25">
      <c r="A30" s="73"/>
      <c r="B30" s="73"/>
      <c r="C30" s="73"/>
      <c r="D30" s="73"/>
      <c r="E30" s="73"/>
      <c r="F30" s="73"/>
      <c r="G30" s="73"/>
      <c r="H30" s="73"/>
    </row>
    <row r="31" spans="1:8" x14ac:dyDescent="0.25">
      <c r="A31" s="73"/>
      <c r="B31" s="73" t="s">
        <v>384</v>
      </c>
      <c r="C31" s="73"/>
      <c r="D31" s="73"/>
      <c r="E31" s="73"/>
      <c r="F31" s="73"/>
      <c r="G31" s="73"/>
      <c r="H31" s="73"/>
    </row>
    <row r="32" spans="1:8" x14ac:dyDescent="0.25">
      <c r="A32" s="73"/>
      <c r="B32" s="73" t="s">
        <v>617</v>
      </c>
      <c r="C32" s="73"/>
      <c r="D32" s="73"/>
      <c r="E32" s="73"/>
      <c r="F32" s="73"/>
      <c r="G32" s="73"/>
      <c r="H32" s="73"/>
    </row>
  </sheetData>
  <mergeCells count="3">
    <mergeCell ref="A1:F1"/>
    <mergeCell ref="A2:F2"/>
    <mergeCell ref="A3:F3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workbookViewId="0">
      <selection activeCell="O23" sqref="O23"/>
    </sheetView>
  </sheetViews>
  <sheetFormatPr defaultRowHeight="15" x14ac:dyDescent="0.25"/>
  <cols>
    <col min="1" max="1" width="34.140625" customWidth="1"/>
    <col min="2" max="2" width="9" bestFit="1" customWidth="1"/>
    <col min="3" max="3" width="8.42578125" bestFit="1" customWidth="1"/>
    <col min="4" max="4" width="9.85546875" bestFit="1" customWidth="1"/>
    <col min="5" max="5" width="11.85546875" customWidth="1"/>
    <col min="6" max="6" width="10.140625" bestFit="1" customWidth="1"/>
    <col min="7" max="7" width="11.42578125" bestFit="1" customWidth="1"/>
  </cols>
  <sheetData>
    <row r="1" spans="1:7" x14ac:dyDescent="0.25">
      <c r="A1" s="1" t="s">
        <v>0</v>
      </c>
      <c r="B1" s="1"/>
      <c r="C1" s="1"/>
      <c r="D1" s="1"/>
      <c r="E1" s="1"/>
      <c r="F1" s="2"/>
      <c r="G1" s="2"/>
    </row>
    <row r="2" spans="1:7" x14ac:dyDescent="0.25">
      <c r="A2" s="1" t="str">
        <f>[1]Sheet1!$A$2</f>
        <v>BUDGET 2024-2025</v>
      </c>
      <c r="B2" s="1"/>
      <c r="C2" s="1"/>
      <c r="D2" s="1"/>
      <c r="E2" s="1"/>
      <c r="F2" s="2"/>
      <c r="G2" s="2"/>
    </row>
    <row r="3" spans="1:7" x14ac:dyDescent="0.25">
      <c r="A3" s="1" t="s">
        <v>385</v>
      </c>
      <c r="B3" s="1"/>
      <c r="C3" s="1"/>
      <c r="D3" s="1"/>
      <c r="E3" s="1"/>
      <c r="F3" s="2"/>
      <c r="G3" s="2"/>
    </row>
    <row r="4" spans="1:7" x14ac:dyDescent="0.25">
      <c r="A4" s="3"/>
      <c r="B4" s="4"/>
      <c r="C4" s="4"/>
      <c r="D4" s="5"/>
      <c r="E4" s="5"/>
      <c r="F4" s="3"/>
      <c r="G4" s="3"/>
    </row>
    <row r="5" spans="1:7" x14ac:dyDescent="0.25">
      <c r="A5" s="6"/>
      <c r="B5" s="7" t="str">
        <f>[1]Sheet1!F2</f>
        <v>2022-23</v>
      </c>
      <c r="C5" s="7" t="str">
        <f>[1]Sheet1!G2</f>
        <v>2022-23</v>
      </c>
      <c r="D5" s="7" t="str">
        <f>[1]Sheet1!H2</f>
        <v>2023-24</v>
      </c>
      <c r="E5" s="7" t="str">
        <f>[1]Sheet1!I2</f>
        <v>2023-24</v>
      </c>
      <c r="F5" s="7" t="str">
        <f>[1]Sheet1!J2</f>
        <v>2023-24</v>
      </c>
      <c r="G5" s="7" t="str">
        <f>[1]Sheet1!K2</f>
        <v>2024-25</v>
      </c>
    </row>
    <row r="6" spans="1:7" x14ac:dyDescent="0.25">
      <c r="A6" s="6"/>
      <c r="B6" s="7" t="str">
        <f>[1]Sheet1!F3</f>
        <v>REVISED</v>
      </c>
      <c r="C6" s="7" t="str">
        <f>[1]Sheet1!G3</f>
        <v>ACTUAL</v>
      </c>
      <c r="D6" s="7" t="str">
        <f>[1]Sheet1!H3</f>
        <v>ADOPTED</v>
      </c>
      <c r="E6" s="7" t="str">
        <f>[1]Sheet1!I3</f>
        <v>ACTUAL</v>
      </c>
      <c r="F6" s="7" t="str">
        <f>[1]Sheet1!J3</f>
        <v xml:space="preserve"> REVISED </v>
      </c>
      <c r="G6" s="7" t="str">
        <f>[1]Sheet1!K3</f>
        <v>PROPOSED</v>
      </c>
    </row>
    <row r="7" spans="1:7" ht="15.75" thickBot="1" x14ac:dyDescent="0.3">
      <c r="A7" s="8" t="s">
        <v>10</v>
      </c>
      <c r="B7" s="8"/>
      <c r="C7" s="8"/>
      <c r="D7" s="8" t="str">
        <f>[1]Sheet1!H4</f>
        <v xml:space="preserve"> BUDGET</v>
      </c>
      <c r="E7" s="8" t="str">
        <f>[1]Sheet1!I4</f>
        <v>SIX MONTHS</v>
      </c>
      <c r="F7" s="8" t="str">
        <f>[1]Sheet1!J4</f>
        <v xml:space="preserve"> BUDGET</v>
      </c>
      <c r="G7" s="8" t="str">
        <f>[1]Sheet1!K4</f>
        <v xml:space="preserve"> BUDGET</v>
      </c>
    </row>
    <row r="8" spans="1:7" ht="15.75" thickTop="1" x14ac:dyDescent="0.25">
      <c r="A8" s="9"/>
      <c r="B8" s="9"/>
      <c r="C8" s="9"/>
      <c r="D8" s="10"/>
      <c r="E8" s="10"/>
      <c r="F8" s="3"/>
      <c r="G8" s="3"/>
    </row>
    <row r="9" spans="1:7" x14ac:dyDescent="0.25">
      <c r="A9" s="3" t="s">
        <v>667</v>
      </c>
      <c r="B9" s="3">
        <v>91919</v>
      </c>
      <c r="C9" s="3">
        <f>B9</f>
        <v>91919</v>
      </c>
      <c r="D9" s="3">
        <v>2337</v>
      </c>
      <c r="E9" s="3">
        <v>91160</v>
      </c>
      <c r="F9" s="3">
        <v>91160</v>
      </c>
      <c r="G9" s="3">
        <f>F20</f>
        <v>99803</v>
      </c>
    </row>
    <row r="10" spans="1:7" ht="15.75" thickBot="1" x14ac:dyDescent="0.3">
      <c r="A10" s="3" t="s">
        <v>14</v>
      </c>
      <c r="B10" s="3">
        <f>[14]Summary!$E$35</f>
        <v>424102</v>
      </c>
      <c r="C10" s="3">
        <f>[14]Summary!$F$35</f>
        <v>424765.33000000007</v>
      </c>
      <c r="D10" s="3">
        <f>[14]Summary!$G$35</f>
        <v>450223</v>
      </c>
      <c r="E10" s="3">
        <f>[14]Summary!$H$35</f>
        <v>155403.72</v>
      </c>
      <c r="F10" s="3">
        <f>[14]Summary!$I$35</f>
        <v>450223</v>
      </c>
      <c r="G10" s="3">
        <f>[14]Summary!$J$35</f>
        <v>476036</v>
      </c>
    </row>
    <row r="11" spans="1:7" ht="16.5" thickTop="1" thickBot="1" x14ac:dyDescent="0.3">
      <c r="A11" s="12" t="s">
        <v>16</v>
      </c>
      <c r="B11" s="12">
        <f>SUM(B9:B10)</f>
        <v>516021</v>
      </c>
      <c r="C11" s="12">
        <f>SUM(C9:C10)</f>
        <v>516684.33000000007</v>
      </c>
      <c r="D11" s="12">
        <f>SUM(D9:D10)</f>
        <v>452560</v>
      </c>
      <c r="E11" s="12">
        <f>SUM(E9:E10)</f>
        <v>246563.72</v>
      </c>
      <c r="F11" s="12">
        <f>SUM(F9:F10)</f>
        <v>541383</v>
      </c>
      <c r="G11" s="12">
        <f>SUM(G9:G10)</f>
        <v>575839</v>
      </c>
    </row>
    <row r="12" spans="1:7" ht="15.75" thickTop="1" x14ac:dyDescent="0.25">
      <c r="A12" s="3" t="s">
        <v>17</v>
      </c>
      <c r="B12" s="3"/>
      <c r="C12" s="3"/>
      <c r="D12" s="3"/>
      <c r="E12" s="3"/>
      <c r="F12" s="3"/>
      <c r="G12" s="3"/>
    </row>
    <row r="13" spans="1:7" x14ac:dyDescent="0.25">
      <c r="A13" s="3" t="s">
        <v>386</v>
      </c>
      <c r="B13" s="3">
        <f>'[15]23-18-10'!E42</f>
        <v>119456</v>
      </c>
      <c r="C13" s="3">
        <f>'[15]23-18-10'!F42</f>
        <v>138886.74</v>
      </c>
      <c r="D13" s="3">
        <f>'[15]23-18-10'!G42</f>
        <v>127818</v>
      </c>
      <c r="E13" s="3">
        <f>'[15]23-18-10'!H42</f>
        <v>59344.55</v>
      </c>
      <c r="F13" s="3">
        <f>'[15]23-18-10'!I42</f>
        <v>120736</v>
      </c>
      <c r="G13" s="3">
        <f>'[15]23-18-10'!J42</f>
        <v>138822</v>
      </c>
    </row>
    <row r="14" spans="1:7" x14ac:dyDescent="0.25">
      <c r="A14" s="3" t="s">
        <v>252</v>
      </c>
      <c r="B14" s="3">
        <f>'[15]23-18-47'!E55</f>
        <v>295541</v>
      </c>
      <c r="C14" s="3">
        <f>'[15]23-18-47'!F55</f>
        <v>287076.07999999996</v>
      </c>
      <c r="D14" s="3">
        <f>'[15]23-18-47'!G55</f>
        <v>315145</v>
      </c>
      <c r="E14" s="3">
        <f>'[15]23-18-47'!H55</f>
        <v>137558.10999999993</v>
      </c>
      <c r="F14" s="3">
        <f>'[15]23-18-47'!I55</f>
        <v>318821</v>
      </c>
      <c r="G14" s="3">
        <f>'[15]23-18-47'!J55</f>
        <v>332016</v>
      </c>
    </row>
    <row r="15" spans="1:7" x14ac:dyDescent="0.25">
      <c r="A15" s="3" t="s">
        <v>26</v>
      </c>
      <c r="B15" s="3">
        <f>'[15]GOLF NON-DEPT BOOK'!E14</f>
        <v>2052</v>
      </c>
      <c r="C15" s="3">
        <f>'[15]GOLF NON-DEPT BOOK'!F14</f>
        <v>2052.4</v>
      </c>
      <c r="D15" s="3">
        <f>'[15]GOLF NON-DEPT BOOK'!G14</f>
        <v>2023</v>
      </c>
      <c r="E15" s="3">
        <f>'[15]GOLF NON-DEPT BOOK'!H14</f>
        <v>1961.18</v>
      </c>
      <c r="F15" s="3">
        <f>'[15]GOLF NON-DEPT BOOK'!I14</f>
        <v>2023</v>
      </c>
      <c r="G15" s="3">
        <f>'[15]GOLF NON-DEPT BOOK'!J14</f>
        <v>2036</v>
      </c>
    </row>
    <row r="16" spans="1:7" ht="15.75" thickBot="1" x14ac:dyDescent="0.3">
      <c r="A16" s="3"/>
      <c r="B16" s="3"/>
      <c r="C16" s="3"/>
      <c r="D16" s="3"/>
      <c r="E16" s="3"/>
      <c r="F16" s="3"/>
      <c r="G16" s="3"/>
    </row>
    <row r="17" spans="1:7" ht="16.5" thickTop="1" thickBot="1" x14ac:dyDescent="0.3">
      <c r="A17" s="12" t="s">
        <v>27</v>
      </c>
      <c r="B17" s="12">
        <f t="shared" ref="B17:G17" si="0">SUM(B13:B15)</f>
        <v>417049</v>
      </c>
      <c r="C17" s="12">
        <f t="shared" si="0"/>
        <v>428015.22</v>
      </c>
      <c r="D17" s="12">
        <f t="shared" si="0"/>
        <v>444986</v>
      </c>
      <c r="E17" s="12">
        <f t="shared" si="0"/>
        <v>198863.83999999991</v>
      </c>
      <c r="F17" s="12">
        <f t="shared" si="0"/>
        <v>441580</v>
      </c>
      <c r="G17" s="12">
        <f t="shared" si="0"/>
        <v>472874</v>
      </c>
    </row>
    <row r="18" spans="1:7" ht="15.75" thickTop="1" x14ac:dyDescent="0.25">
      <c r="A18" s="71"/>
      <c r="B18" s="71"/>
      <c r="C18" s="71"/>
      <c r="D18" s="71"/>
      <c r="E18" s="71"/>
      <c r="F18" s="3"/>
      <c r="G18" s="3"/>
    </row>
    <row r="19" spans="1:7" x14ac:dyDescent="0.25">
      <c r="A19" s="71"/>
      <c r="B19" s="72"/>
      <c r="C19" s="72"/>
      <c r="D19" s="72"/>
      <c r="E19" s="72"/>
      <c r="F19" s="4"/>
      <c r="G19" s="4"/>
    </row>
    <row r="20" spans="1:7" x14ac:dyDescent="0.25">
      <c r="A20" s="71" t="s">
        <v>28</v>
      </c>
      <c r="B20" s="72">
        <f>B11-B17</f>
        <v>98972</v>
      </c>
      <c r="C20" s="72">
        <f>C11-C17</f>
        <v>88669.110000000102</v>
      </c>
      <c r="D20" s="72">
        <f>D11-D17</f>
        <v>7574</v>
      </c>
      <c r="E20" s="72">
        <f>E11-E17</f>
        <v>47699.880000000092</v>
      </c>
      <c r="F20" s="72">
        <f>F11-F17</f>
        <v>99803</v>
      </c>
      <c r="G20" s="72">
        <f>G11-G17</f>
        <v>102965</v>
      </c>
    </row>
    <row r="21" spans="1:7" x14ac:dyDescent="0.25">
      <c r="A21" s="3"/>
      <c r="B21" s="136"/>
      <c r="C21" s="137"/>
      <c r="D21" s="4"/>
      <c r="E21" s="4"/>
      <c r="F21" s="4"/>
      <c r="G21" s="4"/>
    </row>
    <row r="22" spans="1:7" x14ac:dyDescent="0.25">
      <c r="A22" s="3" t="s">
        <v>253</v>
      </c>
      <c r="B22" s="4"/>
      <c r="C22" s="4"/>
      <c r="D22" s="4"/>
      <c r="E22" s="4"/>
      <c r="F22" s="4"/>
      <c r="G22" s="4"/>
    </row>
    <row r="23" spans="1:7" x14ac:dyDescent="0.25">
      <c r="A23" s="3" t="s">
        <v>333</v>
      </c>
      <c r="B23" s="4">
        <f>B10-B17</f>
        <v>7053</v>
      </c>
      <c r="C23" s="4">
        <f>C10-C17</f>
        <v>-3249.8899999998976</v>
      </c>
      <c r="D23" s="4">
        <f>D10-D17</f>
        <v>5237</v>
      </c>
      <c r="E23" s="4">
        <f>E10-E17</f>
        <v>-43460.119999999908</v>
      </c>
      <c r="F23" s="4">
        <f>F10-F17</f>
        <v>8643</v>
      </c>
      <c r="G23" s="4">
        <f>G10-G17</f>
        <v>3162</v>
      </c>
    </row>
    <row r="24" spans="1:7" x14ac:dyDescent="0.25">
      <c r="A24" s="3"/>
      <c r="B24" s="4"/>
      <c r="C24" s="4"/>
      <c r="D24" s="4"/>
      <c r="E24" s="4"/>
      <c r="F24" s="4"/>
      <c r="G24" s="4"/>
    </row>
    <row r="25" spans="1:7" x14ac:dyDescent="0.25">
      <c r="B25" s="138"/>
      <c r="C25" s="4"/>
      <c r="D25" s="4"/>
      <c r="E25" s="4"/>
      <c r="F25" s="4"/>
      <c r="G25" s="4"/>
    </row>
    <row r="26" spans="1:7" x14ac:dyDescent="0.25">
      <c r="A26" s="3"/>
      <c r="C26" s="3"/>
      <c r="D26" s="3"/>
      <c r="E26" s="3"/>
      <c r="F26" s="3"/>
      <c r="G26" s="3"/>
    </row>
    <row r="27" spans="1:7" x14ac:dyDescent="0.25">
      <c r="A27" s="3"/>
      <c r="B27" s="139"/>
      <c r="C27" s="139"/>
      <c r="D27" s="3"/>
      <c r="E27" s="3"/>
      <c r="F27" s="3"/>
      <c r="G27" s="3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"/>
  <sheetViews>
    <sheetView workbookViewId="0">
      <selection activeCell="L31" sqref="L31"/>
    </sheetView>
  </sheetViews>
  <sheetFormatPr defaultRowHeight="15" x14ac:dyDescent="0.25"/>
  <cols>
    <col min="1" max="1" width="13.5703125" customWidth="1"/>
    <col min="2" max="2" width="20.85546875" bestFit="1" customWidth="1"/>
    <col min="3" max="3" width="8.85546875" bestFit="1" customWidth="1"/>
    <col min="4" max="4" width="11.28515625" bestFit="1" customWidth="1"/>
    <col min="5" max="5" width="8.85546875" bestFit="1" customWidth="1"/>
    <col min="6" max="6" width="10.28515625" bestFit="1" customWidth="1"/>
  </cols>
  <sheetData>
    <row r="1" spans="1:8" x14ac:dyDescent="0.25">
      <c r="A1" s="72"/>
      <c r="B1" s="72"/>
      <c r="C1" s="72"/>
      <c r="D1" s="72"/>
      <c r="E1" s="72"/>
      <c r="F1" s="72"/>
      <c r="G1" s="72"/>
      <c r="H1" s="72"/>
    </row>
    <row r="2" spans="1:8" x14ac:dyDescent="0.25">
      <c r="A2" s="72"/>
      <c r="B2" s="72"/>
      <c r="C2" s="72"/>
      <c r="D2" s="72"/>
      <c r="E2" s="72"/>
      <c r="F2" s="72"/>
      <c r="G2" s="72"/>
      <c r="H2" s="72"/>
    </row>
    <row r="3" spans="1:8" x14ac:dyDescent="0.25">
      <c r="A3" s="144" t="s">
        <v>0</v>
      </c>
      <c r="B3" s="145"/>
      <c r="C3" s="145"/>
      <c r="D3" s="145"/>
      <c r="E3" s="145"/>
      <c r="F3" s="145"/>
      <c r="G3" s="145"/>
      <c r="H3" s="145"/>
    </row>
    <row r="4" spans="1:8" x14ac:dyDescent="0.25">
      <c r="A4" s="144" t="s">
        <v>596</v>
      </c>
      <c r="B4" s="145"/>
      <c r="C4" s="145"/>
      <c r="D4" s="145"/>
      <c r="E4" s="145"/>
      <c r="F4" s="145"/>
      <c r="G4" s="145"/>
      <c r="H4" s="145"/>
    </row>
    <row r="5" spans="1:8" x14ac:dyDescent="0.25">
      <c r="A5" s="144" t="s">
        <v>387</v>
      </c>
      <c r="B5" s="145"/>
      <c r="C5" s="145"/>
      <c r="D5" s="145"/>
      <c r="E5" s="145"/>
      <c r="F5" s="145"/>
      <c r="G5" s="145"/>
      <c r="H5" s="145"/>
    </row>
    <row r="6" spans="1:8" x14ac:dyDescent="0.25">
      <c r="A6" s="72"/>
      <c r="B6" s="72"/>
      <c r="C6" s="72"/>
      <c r="D6" s="72"/>
      <c r="E6" s="72"/>
      <c r="F6" s="72"/>
      <c r="G6" s="143"/>
      <c r="H6" s="143"/>
    </row>
    <row r="7" spans="1:8" x14ac:dyDescent="0.25">
      <c r="A7" s="17" t="s">
        <v>32</v>
      </c>
      <c r="B7" s="17" t="s">
        <v>33</v>
      </c>
      <c r="C7" s="17" t="s">
        <v>3</v>
      </c>
      <c r="D7" s="17" t="s">
        <v>3</v>
      </c>
      <c r="E7" s="17" t="s">
        <v>4</v>
      </c>
      <c r="F7" s="17" t="s">
        <v>4</v>
      </c>
      <c r="G7" s="17" t="s">
        <v>4</v>
      </c>
      <c r="H7" s="17" t="s">
        <v>597</v>
      </c>
    </row>
    <row r="8" spans="1:8" x14ac:dyDescent="0.25">
      <c r="A8" s="17" t="s">
        <v>34</v>
      </c>
      <c r="B8" s="17"/>
      <c r="C8" s="17" t="s">
        <v>7</v>
      </c>
      <c r="D8" s="17" t="s">
        <v>6</v>
      </c>
      <c r="E8" s="17" t="s">
        <v>8</v>
      </c>
      <c r="F8" s="17" t="s">
        <v>6</v>
      </c>
      <c r="G8" s="17" t="s">
        <v>5</v>
      </c>
      <c r="H8" s="17" t="s">
        <v>9</v>
      </c>
    </row>
    <row r="9" spans="1:8" ht="15.75" thickBot="1" x14ac:dyDescent="0.3">
      <c r="A9" s="18" t="s">
        <v>10</v>
      </c>
      <c r="B9" s="18"/>
      <c r="C9" s="18" t="s">
        <v>11</v>
      </c>
      <c r="D9" s="18"/>
      <c r="E9" s="18" t="s">
        <v>11</v>
      </c>
      <c r="F9" s="18" t="s">
        <v>12</v>
      </c>
      <c r="G9" s="18" t="s">
        <v>11</v>
      </c>
      <c r="H9" s="18" t="s">
        <v>11</v>
      </c>
    </row>
    <row r="10" spans="1:8" ht="15.75" thickTop="1" x14ac:dyDescent="0.25">
      <c r="A10" s="51" t="s">
        <v>388</v>
      </c>
      <c r="B10" s="51" t="s">
        <v>389</v>
      </c>
      <c r="C10" s="51">
        <v>122000</v>
      </c>
      <c r="D10" s="51">
        <v>178832.43</v>
      </c>
      <c r="E10" s="51">
        <v>130000</v>
      </c>
      <c r="F10" s="51">
        <v>64548</v>
      </c>
      <c r="G10" s="51">
        <v>150000</v>
      </c>
      <c r="H10" s="51">
        <v>155000</v>
      </c>
    </row>
    <row r="11" spans="1:8" x14ac:dyDescent="0.25">
      <c r="A11" s="51" t="s">
        <v>390</v>
      </c>
      <c r="B11" s="51" t="s">
        <v>391</v>
      </c>
      <c r="C11" s="51">
        <v>0</v>
      </c>
      <c r="D11" s="51">
        <v>0</v>
      </c>
      <c r="E11" s="51">
        <v>0</v>
      </c>
      <c r="F11" s="51">
        <v>600</v>
      </c>
      <c r="G11" s="51">
        <v>600</v>
      </c>
      <c r="H11" s="51">
        <v>0</v>
      </c>
    </row>
    <row r="12" spans="1:8" x14ac:dyDescent="0.25">
      <c r="A12" s="51" t="s">
        <v>392</v>
      </c>
      <c r="B12" s="51" t="s">
        <v>393</v>
      </c>
      <c r="C12" s="51">
        <v>100</v>
      </c>
      <c r="D12" s="51">
        <v>100</v>
      </c>
      <c r="E12" s="51">
        <v>100</v>
      </c>
      <c r="F12" s="51">
        <v>0</v>
      </c>
      <c r="G12" s="51">
        <v>0</v>
      </c>
      <c r="H12" s="51">
        <v>0</v>
      </c>
    </row>
    <row r="13" spans="1:8" x14ac:dyDescent="0.25">
      <c r="A13" s="51" t="s">
        <v>394</v>
      </c>
      <c r="B13" s="51" t="s">
        <v>395</v>
      </c>
      <c r="C13" s="51">
        <v>34000</v>
      </c>
      <c r="D13" s="51">
        <v>46671</v>
      </c>
      <c r="E13" s="51">
        <v>34000</v>
      </c>
      <c r="F13" s="51">
        <v>14800</v>
      </c>
      <c r="G13" s="51">
        <v>34000</v>
      </c>
      <c r="H13" s="51">
        <v>36000</v>
      </c>
    </row>
    <row r="14" spans="1:8" x14ac:dyDescent="0.25">
      <c r="A14" s="51" t="s">
        <v>396</v>
      </c>
      <c r="B14" s="51" t="s">
        <v>397</v>
      </c>
      <c r="C14" s="51">
        <v>50000</v>
      </c>
      <c r="D14" s="51">
        <v>107968.09</v>
      </c>
      <c r="E14" s="51">
        <v>65000</v>
      </c>
      <c r="F14" s="51">
        <v>54459.02</v>
      </c>
      <c r="G14" s="51">
        <v>95000</v>
      </c>
      <c r="H14" s="51">
        <v>90000</v>
      </c>
    </row>
    <row r="15" spans="1:8" x14ac:dyDescent="0.25">
      <c r="A15" s="40"/>
      <c r="B15" s="40" t="s">
        <v>398</v>
      </c>
      <c r="C15" s="40">
        <v>206100</v>
      </c>
      <c r="D15" s="40">
        <v>333570.52</v>
      </c>
      <c r="E15" s="40">
        <v>229100</v>
      </c>
      <c r="F15" s="40">
        <v>134407.01999999999</v>
      </c>
      <c r="G15" s="40">
        <v>279600</v>
      </c>
      <c r="H15" s="40">
        <v>281000</v>
      </c>
    </row>
    <row r="16" spans="1:8" x14ac:dyDescent="0.25">
      <c r="A16" s="51" t="s">
        <v>399</v>
      </c>
      <c r="B16" s="51" t="s">
        <v>400</v>
      </c>
      <c r="C16" s="51">
        <v>0</v>
      </c>
      <c r="D16" s="51">
        <v>80</v>
      </c>
      <c r="E16" s="51">
        <v>0</v>
      </c>
      <c r="F16" s="51">
        <v>0</v>
      </c>
      <c r="G16" s="47">
        <v>0</v>
      </c>
      <c r="H16" s="47">
        <v>0</v>
      </c>
    </row>
    <row r="17" spans="1:8" x14ac:dyDescent="0.25">
      <c r="A17" s="51" t="s">
        <v>401</v>
      </c>
      <c r="B17" s="51" t="s">
        <v>91</v>
      </c>
      <c r="C17" s="51">
        <v>0</v>
      </c>
      <c r="D17" s="51">
        <v>0</v>
      </c>
      <c r="E17" s="51">
        <v>50</v>
      </c>
      <c r="F17" s="51">
        <v>0</v>
      </c>
      <c r="G17" s="51">
        <v>0</v>
      </c>
      <c r="H17" s="51">
        <v>0</v>
      </c>
    </row>
    <row r="18" spans="1:8" x14ac:dyDescent="0.25">
      <c r="A18" s="51" t="s">
        <v>402</v>
      </c>
      <c r="B18" s="51" t="s">
        <v>223</v>
      </c>
      <c r="C18" s="51">
        <v>0</v>
      </c>
      <c r="D18" s="51">
        <v>0</v>
      </c>
      <c r="E18" s="51">
        <v>0</v>
      </c>
      <c r="F18" s="51">
        <v>0</v>
      </c>
      <c r="G18" s="51">
        <v>0</v>
      </c>
      <c r="H18" s="51">
        <v>0</v>
      </c>
    </row>
    <row r="19" spans="1:8" x14ac:dyDescent="0.25">
      <c r="A19" s="51" t="s">
        <v>403</v>
      </c>
      <c r="B19" s="51" t="s">
        <v>95</v>
      </c>
      <c r="C19" s="51">
        <v>1200</v>
      </c>
      <c r="D19" s="51">
        <v>1585.4</v>
      </c>
      <c r="E19" s="51">
        <v>2500</v>
      </c>
      <c r="F19" s="51">
        <v>0</v>
      </c>
      <c r="G19" s="51">
        <v>1000</v>
      </c>
      <c r="H19" s="51">
        <v>2500</v>
      </c>
    </row>
    <row r="20" spans="1:8" x14ac:dyDescent="0.25">
      <c r="A20" s="51" t="s">
        <v>404</v>
      </c>
      <c r="B20" s="51" t="s">
        <v>405</v>
      </c>
      <c r="C20" s="51">
        <v>1000</v>
      </c>
      <c r="D20" s="51">
        <v>2636.23</v>
      </c>
      <c r="E20" s="51">
        <v>1000</v>
      </c>
      <c r="F20" s="51">
        <v>0</v>
      </c>
      <c r="G20" s="51">
        <v>1000</v>
      </c>
      <c r="H20" s="51">
        <v>1000</v>
      </c>
    </row>
    <row r="21" spans="1:8" x14ac:dyDescent="0.25">
      <c r="A21" s="51" t="s">
        <v>406</v>
      </c>
      <c r="B21" s="51" t="s">
        <v>407</v>
      </c>
      <c r="C21" s="51">
        <v>6000</v>
      </c>
      <c r="D21" s="51">
        <v>13944.58</v>
      </c>
      <c r="E21" s="51">
        <v>7800</v>
      </c>
      <c r="F21" s="51">
        <v>7581.71</v>
      </c>
      <c r="G21" s="51">
        <v>10000</v>
      </c>
      <c r="H21" s="51">
        <v>12500</v>
      </c>
    </row>
    <row r="22" spans="1:8" x14ac:dyDescent="0.25">
      <c r="A22" s="51" t="s">
        <v>408</v>
      </c>
      <c r="B22" s="51" t="s">
        <v>409</v>
      </c>
      <c r="C22" s="51">
        <v>3500</v>
      </c>
      <c r="D22" s="51">
        <v>2975</v>
      </c>
      <c r="E22" s="51">
        <v>3500</v>
      </c>
      <c r="F22" s="51">
        <v>0</v>
      </c>
      <c r="G22" s="51">
        <v>1000</v>
      </c>
      <c r="H22" s="51">
        <v>0</v>
      </c>
    </row>
    <row r="23" spans="1:8" x14ac:dyDescent="0.25">
      <c r="A23" s="51" t="s">
        <v>410</v>
      </c>
      <c r="B23" s="51" t="s">
        <v>411</v>
      </c>
      <c r="C23" s="51">
        <v>6200</v>
      </c>
      <c r="D23" s="51">
        <v>16495.240000000002</v>
      </c>
      <c r="E23" s="51">
        <v>6200</v>
      </c>
      <c r="F23" s="51">
        <v>6559.19</v>
      </c>
      <c r="G23" s="51">
        <v>10000</v>
      </c>
      <c r="H23" s="51">
        <v>10000</v>
      </c>
    </row>
    <row r="24" spans="1:8" x14ac:dyDescent="0.25">
      <c r="A24" s="51" t="s">
        <v>412</v>
      </c>
      <c r="B24" s="51" t="s">
        <v>413</v>
      </c>
      <c r="C24" s="51">
        <v>5000</v>
      </c>
      <c r="D24" s="51">
        <v>12920.76</v>
      </c>
      <c r="E24" s="51">
        <v>5000</v>
      </c>
      <c r="F24" s="51">
        <v>4894.62</v>
      </c>
      <c r="G24" s="51">
        <v>8000</v>
      </c>
      <c r="H24" s="51">
        <v>8000</v>
      </c>
    </row>
    <row r="25" spans="1:8" x14ac:dyDescent="0.25">
      <c r="A25" s="51" t="s">
        <v>414</v>
      </c>
      <c r="B25" s="51" t="s">
        <v>415</v>
      </c>
      <c r="C25" s="51">
        <v>50</v>
      </c>
      <c r="D25" s="51">
        <v>2191.06</v>
      </c>
      <c r="E25" s="51">
        <v>50</v>
      </c>
      <c r="F25" s="51">
        <v>0</v>
      </c>
      <c r="G25" s="51">
        <v>0</v>
      </c>
      <c r="H25" s="51">
        <v>0</v>
      </c>
    </row>
    <row r="26" spans="1:8" x14ac:dyDescent="0.25">
      <c r="A26" s="40"/>
      <c r="B26" s="40" t="s">
        <v>398</v>
      </c>
      <c r="C26" s="40">
        <v>22950</v>
      </c>
      <c r="D26" s="40">
        <v>52828.27</v>
      </c>
      <c r="E26" s="40">
        <v>26100</v>
      </c>
      <c r="F26" s="40">
        <v>19035.52</v>
      </c>
      <c r="G26" s="40">
        <v>31000</v>
      </c>
      <c r="H26" s="40">
        <v>34000</v>
      </c>
    </row>
    <row r="27" spans="1:8" x14ac:dyDescent="0.25">
      <c r="A27" s="51" t="s">
        <v>416</v>
      </c>
      <c r="B27" s="51" t="s">
        <v>417</v>
      </c>
      <c r="C27" s="51">
        <v>190000</v>
      </c>
      <c r="D27" s="51">
        <v>33313.64</v>
      </c>
      <c r="E27" s="51">
        <v>190000</v>
      </c>
      <c r="F27" s="51">
        <v>0</v>
      </c>
      <c r="G27" s="51">
        <v>134600</v>
      </c>
      <c r="H27" s="51">
        <v>156000</v>
      </c>
    </row>
    <row r="28" spans="1:8" x14ac:dyDescent="0.25">
      <c r="A28" s="51" t="s">
        <v>418</v>
      </c>
      <c r="B28" s="51" t="s">
        <v>419</v>
      </c>
      <c r="C28" s="51">
        <v>3000</v>
      </c>
      <c r="D28" s="51">
        <v>3000</v>
      </c>
      <c r="E28" s="51">
        <v>3000</v>
      </c>
      <c r="F28" s="51">
        <v>0</v>
      </c>
      <c r="G28" s="51">
        <v>3000</v>
      </c>
      <c r="H28" s="51">
        <v>3000</v>
      </c>
    </row>
    <row r="29" spans="1:8" x14ac:dyDescent="0.25">
      <c r="A29" s="51" t="s">
        <v>420</v>
      </c>
      <c r="B29" s="51" t="s">
        <v>268</v>
      </c>
      <c r="C29" s="51">
        <v>2052</v>
      </c>
      <c r="D29" s="51">
        <v>2052.4</v>
      </c>
      <c r="E29" s="51">
        <v>2023</v>
      </c>
      <c r="F29" s="51">
        <v>1961.18</v>
      </c>
      <c r="G29" s="51">
        <v>2023</v>
      </c>
      <c r="H29" s="51">
        <v>2036</v>
      </c>
    </row>
    <row r="30" spans="1:8" ht="15.75" thickBot="1" x14ac:dyDescent="0.3">
      <c r="A30" s="40"/>
      <c r="B30" s="40" t="s">
        <v>398</v>
      </c>
      <c r="C30" s="40">
        <v>195052</v>
      </c>
      <c r="D30" s="40">
        <v>38366.04</v>
      </c>
      <c r="E30" s="40">
        <v>195023</v>
      </c>
      <c r="F30" s="40">
        <v>1961.18</v>
      </c>
      <c r="G30" s="40">
        <v>139623</v>
      </c>
      <c r="H30" s="40">
        <v>161036</v>
      </c>
    </row>
    <row r="31" spans="1:8" ht="16.5" thickTop="1" thickBot="1" x14ac:dyDescent="0.3">
      <c r="A31" s="48"/>
      <c r="B31" s="48" t="s">
        <v>421</v>
      </c>
      <c r="C31" s="48">
        <v>424102</v>
      </c>
      <c r="D31" s="48">
        <v>424765.33000000007</v>
      </c>
      <c r="E31" s="48">
        <v>450223</v>
      </c>
      <c r="F31" s="48">
        <v>155403.72</v>
      </c>
      <c r="G31" s="48">
        <v>450223</v>
      </c>
      <c r="H31" s="48">
        <v>476036</v>
      </c>
    </row>
    <row r="32" spans="1:8" ht="15.75" thickTop="1" x14ac:dyDescent="0.25"/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topLeftCell="A13" workbookViewId="0">
      <selection activeCell="L38" sqref="L38"/>
    </sheetView>
  </sheetViews>
  <sheetFormatPr defaultRowHeight="15" x14ac:dyDescent="0.25"/>
  <cols>
    <col min="1" max="1" width="15.42578125" customWidth="1"/>
    <col min="2" max="2" width="28.28515625" bestFit="1" customWidth="1"/>
    <col min="3" max="3" width="8.85546875" bestFit="1" customWidth="1"/>
  </cols>
  <sheetData>
    <row r="1" spans="1:8" x14ac:dyDescent="0.25">
      <c r="A1" s="20" t="s">
        <v>0</v>
      </c>
      <c r="B1" s="21"/>
      <c r="C1" s="22"/>
      <c r="D1" s="22"/>
      <c r="E1" s="22"/>
      <c r="F1" s="22"/>
      <c r="G1" s="23"/>
      <c r="H1" s="23"/>
    </row>
    <row r="2" spans="1:8" x14ac:dyDescent="0.25">
      <c r="A2" s="20" t="str">
        <f>[1]Sheet1!$A$2</f>
        <v>BUDGET 2024-2025</v>
      </c>
      <c r="B2" s="21"/>
      <c r="C2" s="22"/>
      <c r="D2" s="22"/>
      <c r="E2" s="22"/>
      <c r="F2" s="22"/>
      <c r="G2" s="23"/>
      <c r="H2" s="23"/>
    </row>
    <row r="3" spans="1:8" x14ac:dyDescent="0.25">
      <c r="A3" s="20" t="s">
        <v>106</v>
      </c>
      <c r="B3" s="21"/>
      <c r="C3" s="22"/>
      <c r="D3" s="22"/>
      <c r="E3" s="22"/>
      <c r="F3" s="22"/>
      <c r="G3" s="23"/>
      <c r="H3" s="129"/>
    </row>
    <row r="4" spans="1:8" x14ac:dyDescent="0.25">
      <c r="A4" s="24"/>
      <c r="B4" s="24"/>
      <c r="C4" s="25"/>
      <c r="D4" s="25"/>
      <c r="E4" s="25"/>
      <c r="F4" s="25"/>
      <c r="G4" s="26"/>
      <c r="H4" s="26"/>
    </row>
    <row r="5" spans="1:8" x14ac:dyDescent="0.25">
      <c r="A5" s="27" t="s">
        <v>32</v>
      </c>
      <c r="B5" s="27" t="s">
        <v>33</v>
      </c>
      <c r="C5" s="28" t="str">
        <f>[1]Sheet1!F2</f>
        <v>2022-23</v>
      </c>
      <c r="D5" s="28" t="str">
        <f>[1]Sheet1!G2</f>
        <v>2022-23</v>
      </c>
      <c r="E5" s="28" t="str">
        <f>[1]Sheet1!H2</f>
        <v>2023-24</v>
      </c>
      <c r="F5" s="28" t="str">
        <f>[1]Sheet1!I2</f>
        <v>2023-24</v>
      </c>
      <c r="G5" s="28" t="str">
        <f>[1]Sheet1!J2</f>
        <v>2023-24</v>
      </c>
      <c r="H5" s="28" t="str">
        <f>[1]Sheet1!K2</f>
        <v>2024-25</v>
      </c>
    </row>
    <row r="6" spans="1:8" x14ac:dyDescent="0.25">
      <c r="A6" s="27" t="s">
        <v>34</v>
      </c>
      <c r="B6" s="27"/>
      <c r="C6" s="28" t="str">
        <f>[1]Sheet1!F3</f>
        <v>REVISED</v>
      </c>
      <c r="D6" s="28" t="str">
        <f>[1]Sheet1!G3</f>
        <v>ACTUAL</v>
      </c>
      <c r="E6" s="28" t="str">
        <f>[1]Sheet1!H3</f>
        <v>ADOPTED</v>
      </c>
      <c r="F6" s="28" t="str">
        <f>[1]Sheet1!I3</f>
        <v>ACTUAL</v>
      </c>
      <c r="G6" s="28" t="str">
        <f>[1]Sheet1!J3</f>
        <v xml:space="preserve"> REVISED </v>
      </c>
      <c r="H6" s="28" t="str">
        <f>[1]Sheet1!K3</f>
        <v>PROPOSED</v>
      </c>
    </row>
    <row r="7" spans="1:8" ht="15.75" thickBot="1" x14ac:dyDescent="0.3">
      <c r="A7" s="29" t="s">
        <v>10</v>
      </c>
      <c r="B7" s="29"/>
      <c r="C7" s="30" t="str">
        <f>[1]Sheet1!F4</f>
        <v xml:space="preserve"> BUDGET</v>
      </c>
      <c r="D7" s="30"/>
      <c r="E7" s="30" t="str">
        <f>[1]Sheet1!H4</f>
        <v xml:space="preserve"> BUDGET</v>
      </c>
      <c r="F7" s="30" t="str">
        <f>[1]Sheet1!I4</f>
        <v>SIX MONTHS</v>
      </c>
      <c r="G7" s="30" t="str">
        <f>[1]Sheet1!J4</f>
        <v xml:space="preserve"> BUDGET</v>
      </c>
      <c r="H7" s="30" t="str">
        <f>[1]Sheet1!K4</f>
        <v xml:space="preserve"> BUDGET</v>
      </c>
    </row>
    <row r="8" spans="1:8" ht="15.75" thickTop="1" x14ac:dyDescent="0.25">
      <c r="A8" s="31" t="str">
        <f>'[3]60-19-10'!A10</f>
        <v xml:space="preserve"> 60-5101-19-10                          </v>
      </c>
      <c r="B8" s="31" t="str">
        <f>'[3]60-19-10'!B10</f>
        <v xml:space="preserve"> SALARIES             </v>
      </c>
      <c r="C8" s="25">
        <f>'[3]60-19-10'!E10</f>
        <v>208975</v>
      </c>
      <c r="D8" s="25">
        <f>'[3]60-19-10'!F10</f>
        <v>205750.85</v>
      </c>
      <c r="E8" s="25">
        <f>'[3]60-19-10'!G10</f>
        <v>215394</v>
      </c>
      <c r="F8" s="25">
        <f>'[3]60-19-10'!H10</f>
        <v>91081.93</v>
      </c>
      <c r="G8" s="25">
        <f>'[3]60-19-10'!I10</f>
        <v>202793</v>
      </c>
      <c r="H8" s="25">
        <f>'[3]60-19-10'!J10</f>
        <v>221093</v>
      </c>
    </row>
    <row r="9" spans="1:8" x14ac:dyDescent="0.25">
      <c r="A9" s="31" t="str">
        <f>'[3]60-19-10'!A11</f>
        <v xml:space="preserve"> 60-5106-19-10                          </v>
      </c>
      <c r="B9" s="31" t="str">
        <f>'[3]60-19-10'!B11</f>
        <v xml:space="preserve"> OVERTIME             </v>
      </c>
      <c r="C9" s="25">
        <f>'[3]60-19-10'!E11</f>
        <v>2500</v>
      </c>
      <c r="D9" s="25">
        <f>'[3]60-19-10'!F11</f>
        <v>67.150000000000006</v>
      </c>
      <c r="E9" s="25">
        <f>'[3]60-19-10'!G11</f>
        <v>2500</v>
      </c>
      <c r="F9" s="25">
        <f>'[3]60-19-10'!H11</f>
        <v>44.57</v>
      </c>
      <c r="G9" s="25">
        <f>'[3]60-19-10'!I11</f>
        <v>2500</v>
      </c>
      <c r="H9" s="25">
        <f>'[3]60-19-10'!J11</f>
        <v>2500</v>
      </c>
    </row>
    <row r="10" spans="1:8" x14ac:dyDescent="0.25">
      <c r="A10" s="31" t="str">
        <f>'[3]60-19-10'!A12</f>
        <v xml:space="preserve"> 60-5110-19-10                          </v>
      </c>
      <c r="B10" s="31" t="str">
        <f>'[3]60-19-10'!B12</f>
        <v xml:space="preserve"> LONGEVITY            </v>
      </c>
      <c r="C10" s="25">
        <f>'[3]60-19-10'!E12</f>
        <v>4535</v>
      </c>
      <c r="D10" s="25">
        <f>'[3]60-19-10'!F12</f>
        <v>4535</v>
      </c>
      <c r="E10" s="25">
        <f>'[3]60-19-10'!G12</f>
        <v>720</v>
      </c>
      <c r="F10" s="25">
        <f>'[3]60-19-10'!H12</f>
        <v>540</v>
      </c>
      <c r="G10" s="25">
        <f>'[3]60-19-10'!I12</f>
        <v>540</v>
      </c>
      <c r="H10" s="25">
        <f>'[3]60-19-10'!J12</f>
        <v>660</v>
      </c>
    </row>
    <row r="11" spans="1:8" x14ac:dyDescent="0.25">
      <c r="A11" s="31" t="str">
        <f>'[3]60-19-10'!A13</f>
        <v xml:space="preserve"> 60-5111-19-10                          </v>
      </c>
      <c r="B11" s="31" t="str">
        <f>'[3]60-19-10'!B13</f>
        <v xml:space="preserve"> RETIREMENT           </v>
      </c>
      <c r="C11" s="25">
        <f>'[3]60-19-10'!E13</f>
        <v>28064</v>
      </c>
      <c r="D11" s="25">
        <f>'[3]60-19-10'!F13</f>
        <v>27402.57</v>
      </c>
      <c r="E11" s="25">
        <f>'[3]60-19-10'!G13</f>
        <v>29609</v>
      </c>
      <c r="F11" s="25">
        <f>'[3]60-19-10'!H13</f>
        <v>12378.84</v>
      </c>
      <c r="G11" s="25">
        <f>'[3]60-19-10'!I13</f>
        <v>28415</v>
      </c>
      <c r="H11" s="25">
        <f>'[3]60-19-10'!J13</f>
        <v>31869</v>
      </c>
    </row>
    <row r="12" spans="1:8" x14ac:dyDescent="0.25">
      <c r="A12" s="31" t="str">
        <f>'[3]60-19-10'!A14</f>
        <v xml:space="preserve"> 60-5112-19-10                          </v>
      </c>
      <c r="B12" s="31" t="str">
        <f>'[3]60-19-10'!B14</f>
        <v xml:space="preserve"> FICA                 </v>
      </c>
      <c r="C12" s="25">
        <f>'[3]60-19-10'!E14</f>
        <v>16621</v>
      </c>
      <c r="D12" s="25">
        <f>'[3]60-19-10'!F14</f>
        <v>16133.23</v>
      </c>
      <c r="E12" s="25">
        <f>'[3]60-19-10'!G14</f>
        <v>17291</v>
      </c>
      <c r="F12" s="25">
        <f>'[3]60-19-10'!H14</f>
        <v>7247.9</v>
      </c>
      <c r="G12" s="25">
        <f>'[3]60-19-10'!I14</f>
        <v>16483</v>
      </c>
      <c r="H12" s="25">
        <f>'[3]60-19-10'!J14</f>
        <v>18023</v>
      </c>
    </row>
    <row r="13" spans="1:8" x14ac:dyDescent="0.25">
      <c r="A13" s="31" t="str">
        <f>'[3]60-19-10'!A15</f>
        <v xml:space="preserve"> 60-5116-19-10                          </v>
      </c>
      <c r="B13" s="31" t="str">
        <f>'[3]60-19-10'!B15</f>
        <v xml:space="preserve"> HEALTH/LIFE INSURANC </v>
      </c>
      <c r="C13" s="25">
        <f>'[3]60-19-10'!E15</f>
        <v>24736</v>
      </c>
      <c r="D13" s="25">
        <f>'[3]60-19-10'!F15</f>
        <v>20100.28</v>
      </c>
      <c r="E13" s="25">
        <f>'[3]60-19-10'!G15</f>
        <v>23435</v>
      </c>
      <c r="F13" s="25">
        <f>'[3]60-19-10'!H15</f>
        <v>8644.1299999999992</v>
      </c>
      <c r="G13" s="25">
        <f>'[3]60-19-10'!I15</f>
        <v>20307</v>
      </c>
      <c r="H13" s="25">
        <f>'[3]60-19-10'!J15</f>
        <v>26708</v>
      </c>
    </row>
    <row r="14" spans="1:8" x14ac:dyDescent="0.25">
      <c r="A14" s="31" t="str">
        <f>'[3]60-19-10'!A16</f>
        <v xml:space="preserve"> 60-5118-19-10                          </v>
      </c>
      <c r="B14" s="31" t="str">
        <f>'[3]60-19-10'!B16</f>
        <v xml:space="preserve"> WORKER COMPENSATION  </v>
      </c>
      <c r="C14" s="25">
        <f>'[3]60-19-10'!E16</f>
        <v>4502</v>
      </c>
      <c r="D14" s="25">
        <f>'[3]60-19-10'!F16</f>
        <v>4428.32</v>
      </c>
      <c r="E14" s="25">
        <f>'[3]60-19-10'!G16</f>
        <v>4235</v>
      </c>
      <c r="F14" s="25">
        <f>'[3]60-19-10'!H16</f>
        <v>1992.69</v>
      </c>
      <c r="G14" s="25">
        <f>'[3]60-19-10'!I16</f>
        <v>4264</v>
      </c>
      <c r="H14" s="25">
        <f>'[3]60-19-10'!J16</f>
        <v>3440</v>
      </c>
    </row>
    <row r="15" spans="1:8" x14ac:dyDescent="0.25">
      <c r="A15" s="31" t="str">
        <f>'[3]60-19-10'!A17</f>
        <v xml:space="preserve"> 60-5119-19-10                          </v>
      </c>
      <c r="B15" s="31" t="str">
        <f>'[3]60-19-10'!B17</f>
        <v xml:space="preserve"> OTHER PAYROLL EXPENS </v>
      </c>
      <c r="C15" s="25">
        <f>'[3]60-19-10'!E17</f>
        <v>2482</v>
      </c>
      <c r="D15" s="25">
        <f>'[3]60-19-10'!F17</f>
        <v>2903.51</v>
      </c>
      <c r="E15" s="25">
        <f>'[3]60-19-10'!G17</f>
        <v>2410</v>
      </c>
      <c r="F15" s="25">
        <f>'[3]60-19-10'!H17</f>
        <v>1481.74</v>
      </c>
      <c r="G15" s="25">
        <f>'[3]60-19-10'!I17</f>
        <v>5215</v>
      </c>
      <c r="H15" s="25">
        <f>'[3]60-19-10'!J17</f>
        <v>7930</v>
      </c>
    </row>
    <row r="16" spans="1:8" x14ac:dyDescent="0.25">
      <c r="A16" s="31" t="str">
        <f>'[3]60-19-10'!A18</f>
        <v xml:space="preserve"> 60-5121-19-10                          </v>
      </c>
      <c r="B16" s="31" t="str">
        <f>'[3]60-19-10'!B18</f>
        <v xml:space="preserve"> ACCRUED VACATION BEN </v>
      </c>
      <c r="C16" s="25">
        <f>'[3]60-19-10'!E18</f>
        <v>0</v>
      </c>
      <c r="D16" s="31">
        <f>'[3]60-19-10'!F18</f>
        <v>-6564.24</v>
      </c>
      <c r="E16" s="25">
        <f>'[3]60-19-10'!G18</f>
        <v>0</v>
      </c>
      <c r="F16" s="25">
        <f>'[3]60-19-10'!H18</f>
        <v>0</v>
      </c>
      <c r="G16" s="25">
        <f>'[3]60-19-10'!I18</f>
        <v>0</v>
      </c>
      <c r="H16" s="25">
        <f>'[3]60-19-10'!J18</f>
        <v>0</v>
      </c>
    </row>
    <row r="17" spans="1:8" x14ac:dyDescent="0.25">
      <c r="A17" s="31" t="str">
        <f>'[3]60-19-10'!A19</f>
        <v xml:space="preserve"> 60-5123-19-10                          </v>
      </c>
      <c r="B17" s="31" t="str">
        <f>'[3]60-19-10'!B19</f>
        <v xml:space="preserve"> ACCRUED COMP-TIME BE </v>
      </c>
      <c r="C17" s="25">
        <f>'[3]60-19-10'!E19</f>
        <v>0</v>
      </c>
      <c r="D17" s="25">
        <f>'[3]60-19-10'!F19</f>
        <v>91.89</v>
      </c>
      <c r="E17" s="25">
        <f>'[3]60-19-10'!G19</f>
        <v>0</v>
      </c>
      <c r="F17" s="25">
        <f>'[3]60-19-10'!H19</f>
        <v>0</v>
      </c>
      <c r="G17" s="25">
        <f>'[3]60-19-10'!I19</f>
        <v>0</v>
      </c>
      <c r="H17" s="25">
        <f>'[3]60-19-10'!J19</f>
        <v>0</v>
      </c>
    </row>
    <row r="18" spans="1:8" x14ac:dyDescent="0.25">
      <c r="A18" s="31">
        <f>'[3]60-19-10'!A20</f>
        <v>0</v>
      </c>
      <c r="B18" s="31">
        <f>'[3]60-19-10'!B20</f>
        <v>0</v>
      </c>
      <c r="C18" s="25">
        <f>'[3]60-19-10'!E20</f>
        <v>0</v>
      </c>
      <c r="D18" s="25">
        <f>'[3]60-19-10'!F20</f>
        <v>0</v>
      </c>
      <c r="E18" s="25">
        <f>'[3]60-19-10'!G20</f>
        <v>0</v>
      </c>
      <c r="F18" s="25">
        <f>'[3]60-19-10'!H20</f>
        <v>0</v>
      </c>
      <c r="G18" s="25">
        <f>'[3]60-19-10'!I20</f>
        <v>0</v>
      </c>
      <c r="H18" s="25">
        <f>'[3]60-19-10'!J20</f>
        <v>0</v>
      </c>
    </row>
    <row r="19" spans="1:8" x14ac:dyDescent="0.25">
      <c r="A19" s="32"/>
      <c r="B19" s="32" t="s">
        <v>108</v>
      </c>
      <c r="C19" s="33">
        <f>SUM(C8:C18)</f>
        <v>292415</v>
      </c>
      <c r="D19" s="33">
        <f t="shared" ref="D19:H19" si="0">SUM(D8:D18)</f>
        <v>274848.56000000006</v>
      </c>
      <c r="E19" s="33">
        <f t="shared" si="0"/>
        <v>295594</v>
      </c>
      <c r="F19" s="33">
        <f t="shared" si="0"/>
        <v>123411.8</v>
      </c>
      <c r="G19" s="33">
        <f t="shared" si="0"/>
        <v>280517</v>
      </c>
      <c r="H19" s="33">
        <f t="shared" si="0"/>
        <v>312223</v>
      </c>
    </row>
    <row r="20" spans="1:8" x14ac:dyDescent="0.25">
      <c r="A20" s="31" t="str">
        <f>'[3]60-19-10'!A23</f>
        <v xml:space="preserve"> 60-5201-19-10                          </v>
      </c>
      <c r="B20" s="31" t="str">
        <f>'[3]60-19-10'!B23</f>
        <v xml:space="preserve"> OFFICE SUPPLIES      </v>
      </c>
      <c r="C20" s="25">
        <f>'[3]60-19-10'!E23</f>
        <v>2100</v>
      </c>
      <c r="D20" s="25">
        <f>'[3]60-19-10'!F23</f>
        <v>1238.5</v>
      </c>
      <c r="E20" s="25">
        <f>'[3]60-19-10'!G23</f>
        <v>2100</v>
      </c>
      <c r="F20" s="25">
        <f>'[3]60-19-10'!H23</f>
        <v>286.77999999999997</v>
      </c>
      <c r="G20" s="25">
        <f>'[3]60-19-10'!I23</f>
        <v>2100</v>
      </c>
      <c r="H20" s="25">
        <f>'[3]60-19-10'!J23</f>
        <v>2100</v>
      </c>
    </row>
    <row r="21" spans="1:8" x14ac:dyDescent="0.25">
      <c r="A21" s="31" t="str">
        <f>'[3]60-19-10'!A24</f>
        <v xml:space="preserve"> 60-5208-19-10                          </v>
      </c>
      <c r="B21" s="31" t="str">
        <f>'[3]60-19-10'!B24</f>
        <v xml:space="preserve"> CLEANING SUPPLIES    </v>
      </c>
      <c r="C21" s="25">
        <f>'[3]60-19-10'!E24</f>
        <v>1800</v>
      </c>
      <c r="D21" s="25">
        <f>'[3]60-19-10'!F24</f>
        <v>2004.73</v>
      </c>
      <c r="E21" s="25">
        <f>'[3]60-19-10'!G24</f>
        <v>1800</v>
      </c>
      <c r="F21" s="25">
        <f>'[3]60-19-10'!H24</f>
        <v>1040.48</v>
      </c>
      <c r="G21" s="25">
        <f>'[3]60-19-10'!I24</f>
        <v>1800</v>
      </c>
      <c r="H21" s="25">
        <f>'[3]60-19-10'!J24</f>
        <v>1800</v>
      </c>
    </row>
    <row r="22" spans="1:8" x14ac:dyDescent="0.25">
      <c r="A22" s="31" t="str">
        <f>'[3]60-19-10'!A25</f>
        <v xml:space="preserve"> 60-5299-19-10                          </v>
      </c>
      <c r="B22" s="31" t="str">
        <f>'[3]60-19-10'!B25</f>
        <v xml:space="preserve"> MISCELLANEOUS SUPPLI </v>
      </c>
      <c r="C22" s="25">
        <f>'[3]60-19-10'!E25</f>
        <v>775</v>
      </c>
      <c r="D22" s="25">
        <f>'[3]60-19-10'!F25</f>
        <v>31857.72</v>
      </c>
      <c r="E22" s="25">
        <f>'[3]60-19-10'!G25</f>
        <v>775</v>
      </c>
      <c r="F22" s="25">
        <f>'[3]60-19-10'!H25</f>
        <v>157.91999999999999</v>
      </c>
      <c r="G22" s="25">
        <f>'[3]60-19-10'!I25</f>
        <v>775</v>
      </c>
      <c r="H22" s="25">
        <f>'[3]60-19-10'!J25</f>
        <v>775</v>
      </c>
    </row>
    <row r="23" spans="1:8" x14ac:dyDescent="0.25">
      <c r="A23" s="32"/>
      <c r="B23" s="32" t="s">
        <v>109</v>
      </c>
      <c r="C23" s="33">
        <f>SUM(C20:C22)</f>
        <v>4675</v>
      </c>
      <c r="D23" s="33">
        <f t="shared" ref="D23:H23" si="1">SUM(D20:D22)</f>
        <v>35100.950000000004</v>
      </c>
      <c r="E23" s="33">
        <f t="shared" si="1"/>
        <v>4675</v>
      </c>
      <c r="F23" s="33">
        <f t="shared" si="1"/>
        <v>1485.18</v>
      </c>
      <c r="G23" s="33">
        <f t="shared" si="1"/>
        <v>4675</v>
      </c>
      <c r="H23" s="33">
        <f t="shared" si="1"/>
        <v>4675</v>
      </c>
    </row>
    <row r="24" spans="1:8" x14ac:dyDescent="0.25">
      <c r="A24" s="24" t="str">
        <f>'[3]60-19-10'!A28</f>
        <v xml:space="preserve"> 60-5302-19-10                          </v>
      </c>
      <c r="B24" s="24" t="str">
        <f>'[3]60-19-10'!B28</f>
        <v xml:space="preserve"> BUILDING MAINTENANCE </v>
      </c>
      <c r="C24" s="25">
        <f>'[3]60-19-10'!E28</f>
        <v>8000</v>
      </c>
      <c r="D24" s="25">
        <f>'[3]60-19-10'!F28</f>
        <v>6822.73</v>
      </c>
      <c r="E24" s="25">
        <f>'[3]60-19-10'!G28</f>
        <v>8000</v>
      </c>
      <c r="F24" s="25">
        <f>'[3]60-19-10'!H28</f>
        <v>2342.65</v>
      </c>
      <c r="G24" s="25">
        <f>'[3]60-19-10'!I28</f>
        <v>8000</v>
      </c>
      <c r="H24" s="25">
        <f>'[3]60-19-10'!J28</f>
        <v>8000</v>
      </c>
    </row>
    <row r="25" spans="1:8" x14ac:dyDescent="0.25">
      <c r="A25" s="31" t="str">
        <f>'[3]60-19-10'!A30</f>
        <v xml:space="preserve"> 60-5319-19-10</v>
      </c>
      <c r="B25" s="31" t="str">
        <f>'[3]60-19-10'!B30</f>
        <v xml:space="preserve"> SOFTWARE MAINTENANCE</v>
      </c>
      <c r="C25" s="25">
        <f>'[3]60-19-10'!E30</f>
        <v>0</v>
      </c>
      <c r="D25" s="25">
        <f>'[3]60-19-10'!F30</f>
        <v>0</v>
      </c>
      <c r="E25" s="25">
        <f>'[3]60-19-10'!G30</f>
        <v>0</v>
      </c>
      <c r="F25" s="25">
        <f>'[3]60-19-10'!H30</f>
        <v>0</v>
      </c>
      <c r="G25" s="25">
        <f>'[3]60-19-10'!I30</f>
        <v>0</v>
      </c>
      <c r="H25" s="25">
        <f>'[3]60-19-10'!J30</f>
        <v>2212</v>
      </c>
    </row>
    <row r="26" spans="1:8" x14ac:dyDescent="0.25">
      <c r="A26" s="32"/>
      <c r="B26" s="32" t="s">
        <v>111</v>
      </c>
      <c r="C26" s="33">
        <f>SUM(C24:C25)</f>
        <v>8000</v>
      </c>
      <c r="D26" s="33">
        <f t="shared" ref="D26:H26" si="2">SUM(D24:D25)</f>
        <v>6822.73</v>
      </c>
      <c r="E26" s="33">
        <f t="shared" si="2"/>
        <v>8000</v>
      </c>
      <c r="F26" s="33">
        <f t="shared" si="2"/>
        <v>2342.65</v>
      </c>
      <c r="G26" s="33">
        <f t="shared" si="2"/>
        <v>8000</v>
      </c>
      <c r="H26" s="33">
        <f t="shared" si="2"/>
        <v>10212</v>
      </c>
    </row>
    <row r="27" spans="1:8" x14ac:dyDescent="0.25">
      <c r="A27" s="31" t="str">
        <f>'[3]60-19-10'!A32</f>
        <v xml:space="preserve"> 60-5401-19-10                          </v>
      </c>
      <c r="B27" s="31" t="str">
        <f>'[3]60-19-10'!B32</f>
        <v xml:space="preserve"> COMMUNICATIONS       </v>
      </c>
      <c r="C27" s="25">
        <f>'[3]60-19-10'!E32</f>
        <v>3000</v>
      </c>
      <c r="D27" s="25">
        <f>'[3]60-19-10'!F32</f>
        <v>3732.96</v>
      </c>
      <c r="E27" s="25">
        <f>'[3]60-19-10'!G32</f>
        <v>3000</v>
      </c>
      <c r="F27" s="25">
        <f>'[3]60-19-10'!H32</f>
        <v>1553.35</v>
      </c>
      <c r="G27" s="25">
        <f>'[3]60-19-10'!I32</f>
        <v>3300</v>
      </c>
      <c r="H27" s="25">
        <f>'[3]60-19-10'!J32</f>
        <v>3000</v>
      </c>
    </row>
    <row r="28" spans="1:8" x14ac:dyDescent="0.25">
      <c r="A28" s="31" t="str">
        <f>'[3]60-19-10'!A33</f>
        <v xml:space="preserve"> 60-5402-19-10                          </v>
      </c>
      <c r="B28" s="31" t="str">
        <f>'[3]60-19-10'!B33</f>
        <v xml:space="preserve"> DUES &amp; SUBSCRIPTIONS </v>
      </c>
      <c r="C28" s="25">
        <f>'[3]60-19-10'!E33</f>
        <v>700</v>
      </c>
      <c r="D28" s="25">
        <f>'[3]60-19-10'!F33</f>
        <v>491</v>
      </c>
      <c r="E28" s="25">
        <f>'[3]60-19-10'!G33</f>
        <v>700</v>
      </c>
      <c r="F28" s="25">
        <f>'[3]60-19-10'!H33</f>
        <v>0</v>
      </c>
      <c r="G28" s="25">
        <f>'[3]60-19-10'!I33</f>
        <v>700</v>
      </c>
      <c r="H28" s="25">
        <f>'[3]60-19-10'!J33</f>
        <v>700</v>
      </c>
    </row>
    <row r="29" spans="1:8" x14ac:dyDescent="0.25">
      <c r="A29" s="31" t="str">
        <f>'[3]60-19-10'!A34</f>
        <v xml:space="preserve"> 60-5403-19-10                          </v>
      </c>
      <c r="B29" s="31" t="str">
        <f>'[3]60-19-10'!B34</f>
        <v xml:space="preserve"> GENERAL INSURANCE    </v>
      </c>
      <c r="C29" s="25">
        <f>'[3]60-19-10'!E34</f>
        <v>326</v>
      </c>
      <c r="D29" s="25">
        <f>'[3]60-19-10'!F34</f>
        <v>314.62</v>
      </c>
      <c r="E29" s="25">
        <f>'[3]60-19-10'!G34</f>
        <v>326</v>
      </c>
      <c r="F29" s="25">
        <f>'[3]60-19-10'!H34</f>
        <v>154.5</v>
      </c>
      <c r="G29" s="25">
        <f>'[3]60-19-10'!I34</f>
        <v>326</v>
      </c>
      <c r="H29" s="25">
        <f>'[3]60-19-10'!J34</f>
        <v>326</v>
      </c>
    </row>
    <row r="30" spans="1:8" x14ac:dyDescent="0.25">
      <c r="A30" s="31" t="str">
        <f>'[3]60-19-10'!A35</f>
        <v xml:space="preserve"> 60-5404-19-10                          </v>
      </c>
      <c r="B30" s="31" t="str">
        <f>'[3]60-19-10'!B35</f>
        <v xml:space="preserve"> PROFESSIONAL FEES    </v>
      </c>
      <c r="C30" s="25">
        <f>'[3]60-19-10'!E35</f>
        <v>9000</v>
      </c>
      <c r="D30" s="25">
        <f>'[3]60-19-10'!F35</f>
        <v>8303.56</v>
      </c>
      <c r="E30" s="25">
        <f>'[3]60-19-10'!G35</f>
        <v>9669</v>
      </c>
      <c r="F30" s="25">
        <f>'[3]60-19-10'!H35</f>
        <v>7490.88</v>
      </c>
      <c r="G30" s="25">
        <f>'[3]60-19-10'!I35</f>
        <v>9669</v>
      </c>
      <c r="H30" s="25">
        <f>'[3]60-19-10'!J35</f>
        <v>9669</v>
      </c>
    </row>
    <row r="31" spans="1:8" x14ac:dyDescent="0.25">
      <c r="A31" s="31" t="str">
        <f>'[3]60-19-10'!A36</f>
        <v xml:space="preserve"> 60-5406-19-10                          </v>
      </c>
      <c r="B31" s="31" t="str">
        <f>'[3]60-19-10'!B36</f>
        <v xml:space="preserve"> TRAINING             </v>
      </c>
      <c r="C31" s="25">
        <f>'[3]60-19-10'!E36</f>
        <v>2000</v>
      </c>
      <c r="D31" s="25">
        <f>'[3]60-19-10'!F36</f>
        <v>1737.57</v>
      </c>
      <c r="E31" s="25">
        <f>'[3]60-19-10'!G36</f>
        <v>2000</v>
      </c>
      <c r="F31" s="25">
        <f>'[3]60-19-10'!H36</f>
        <v>754.11</v>
      </c>
      <c r="G31" s="25">
        <f>'[3]60-19-10'!I36</f>
        <v>2000</v>
      </c>
      <c r="H31" s="25">
        <f>'[3]60-19-10'!J36</f>
        <v>3000</v>
      </c>
    </row>
    <row r="32" spans="1:8" x14ac:dyDescent="0.25">
      <c r="A32" s="31" t="str">
        <f>'[3]60-19-10'!A37</f>
        <v xml:space="preserve"> 60-5408-19-10                          </v>
      </c>
      <c r="B32" s="31" t="str">
        <f>'[3]60-19-10'!B37</f>
        <v xml:space="preserve"> ELECTRIC UTILITY SER </v>
      </c>
      <c r="C32" s="25">
        <f>'[3]60-19-10'!E37</f>
        <v>9181</v>
      </c>
      <c r="D32" s="25">
        <f>'[3]60-19-10'!F37</f>
        <v>8542.14</v>
      </c>
      <c r="E32" s="25">
        <f>'[3]60-19-10'!G37</f>
        <v>9181</v>
      </c>
      <c r="F32" s="25">
        <f>'[3]60-19-10'!H37</f>
        <v>2997.81</v>
      </c>
      <c r="G32" s="25">
        <f>'[3]60-19-10'!I37</f>
        <v>9181</v>
      </c>
      <c r="H32" s="25">
        <f>'[3]60-19-10'!J37</f>
        <v>9273</v>
      </c>
    </row>
    <row r="33" spans="1:8" x14ac:dyDescent="0.25">
      <c r="A33" s="31" t="str">
        <f>'[3]60-19-10'!A38</f>
        <v xml:space="preserve"> 60-5409-19-10                          </v>
      </c>
      <c r="B33" s="31" t="str">
        <f>'[3]60-19-10'!B38</f>
        <v xml:space="preserve"> CONTRACTUAL SERVICES </v>
      </c>
      <c r="C33" s="25">
        <f>'[3]60-19-10'!E38</f>
        <v>19000</v>
      </c>
      <c r="D33" s="25">
        <f>'[3]60-19-10'!F38</f>
        <v>17603.88</v>
      </c>
      <c r="E33" s="25">
        <f>'[3]60-19-10'!G38</f>
        <v>19000</v>
      </c>
      <c r="F33" s="25">
        <f>'[3]60-19-10'!H38</f>
        <v>5529</v>
      </c>
      <c r="G33" s="25">
        <f>'[3]60-19-10'!I38</f>
        <v>19000</v>
      </c>
      <c r="H33" s="25">
        <f>'[3]60-19-10'!J38</f>
        <v>19000</v>
      </c>
    </row>
    <row r="34" spans="1:8" x14ac:dyDescent="0.25">
      <c r="A34" s="31" t="str">
        <f>'[3]60-19-10'!A39</f>
        <v xml:space="preserve"> 60-5418-19-10                          </v>
      </c>
      <c r="B34" s="31" t="str">
        <f>'[3]60-19-10'!B39</f>
        <v xml:space="preserve"> AUTO ALLOWANCE       </v>
      </c>
      <c r="C34" s="25">
        <f>'[3]60-19-10'!E39</f>
        <v>5173</v>
      </c>
      <c r="D34" s="25">
        <f>'[3]60-19-10'!F39</f>
        <v>5159.6400000000003</v>
      </c>
      <c r="E34" s="25">
        <f>'[3]60-19-10'!G39</f>
        <v>5000</v>
      </c>
      <c r="F34" s="25">
        <f>'[3]60-19-10'!H39</f>
        <v>2417.34</v>
      </c>
      <c r="G34" s="25">
        <f>'[3]60-19-10'!I39</f>
        <v>5456</v>
      </c>
      <c r="H34" s="25">
        <f>'[3]60-19-10'!J39</f>
        <v>6000</v>
      </c>
    </row>
    <row r="35" spans="1:8" x14ac:dyDescent="0.25">
      <c r="A35" s="31" t="str">
        <f>'[3]60-19-10'!A40</f>
        <v xml:space="preserve"> 60-5440-19-10                          </v>
      </c>
      <c r="B35" s="31" t="str">
        <f>'[3]60-19-10'!B40</f>
        <v xml:space="preserve"> NATURAL GAS UTILITY  </v>
      </c>
      <c r="C35" s="25">
        <f>'[3]60-19-10'!E40</f>
        <v>6767</v>
      </c>
      <c r="D35" s="25">
        <f>'[3]60-19-10'!F40</f>
        <v>5206.29</v>
      </c>
      <c r="E35" s="25">
        <f>'[3]60-19-10'!G40</f>
        <v>6767</v>
      </c>
      <c r="F35" s="25">
        <f>'[3]60-19-10'!H40</f>
        <v>2930.2</v>
      </c>
      <c r="G35" s="25">
        <f>'[3]60-19-10'!I40</f>
        <v>6767</v>
      </c>
      <c r="H35" s="25">
        <f>'[3]60-19-10'!J40</f>
        <v>6200</v>
      </c>
    </row>
    <row r="36" spans="1:8" x14ac:dyDescent="0.25">
      <c r="A36" s="31" t="str">
        <f>'[3]60-19-10'!A41</f>
        <v xml:space="preserve"> 60-5441-19-10                          </v>
      </c>
      <c r="B36" s="31" t="str">
        <f>'[3]60-19-10'!B41</f>
        <v xml:space="preserve"> SOLID WASTE UTILITY  </v>
      </c>
      <c r="C36" s="25">
        <f>'[3]60-19-10'!E41</f>
        <v>2010</v>
      </c>
      <c r="D36" s="25">
        <f>'[3]60-19-10'!F41</f>
        <v>2003.04</v>
      </c>
      <c r="E36" s="25">
        <f>'[3]60-19-10'!G41</f>
        <v>2100</v>
      </c>
      <c r="F36" s="25">
        <f>'[3]60-19-10'!H41</f>
        <v>1001.52</v>
      </c>
      <c r="G36" s="25">
        <f>'[3]60-19-10'!I41</f>
        <v>2100</v>
      </c>
      <c r="H36" s="25">
        <f>'[3]60-19-10'!J41</f>
        <v>2184</v>
      </c>
    </row>
    <row r="37" spans="1:8" x14ac:dyDescent="0.25">
      <c r="A37" s="31" t="str">
        <f>'[3]60-19-10'!A42</f>
        <v xml:space="preserve"> 60-5442-19-10                          </v>
      </c>
      <c r="B37" s="31" t="str">
        <f>'[3]60-19-10'!B42</f>
        <v xml:space="preserve"> WATER/SEWER UTILITY  </v>
      </c>
      <c r="C37" s="25">
        <f>'[3]60-19-10'!E42</f>
        <v>2700</v>
      </c>
      <c r="D37" s="25">
        <f>'[3]60-19-10'!F42</f>
        <v>2702.36</v>
      </c>
      <c r="E37" s="25">
        <f>'[3]60-19-10'!G42</f>
        <v>2900</v>
      </c>
      <c r="F37" s="25">
        <f>'[3]60-19-10'!H42</f>
        <v>1461.37</v>
      </c>
      <c r="G37" s="25">
        <f>'[3]60-19-10'!I42</f>
        <v>2900</v>
      </c>
      <c r="H37" s="25">
        <f>'[3]60-19-10'!J42</f>
        <v>2987</v>
      </c>
    </row>
    <row r="38" spans="1:8" x14ac:dyDescent="0.25">
      <c r="A38" s="31" t="str">
        <f>'[3]60-19-10'!A43</f>
        <v xml:space="preserve"> 60-5446-19-10                          </v>
      </c>
      <c r="B38" s="31" t="str">
        <f>'[3]60-19-10'!B43</f>
        <v xml:space="preserve"> STORM WATER UTILITY  </v>
      </c>
      <c r="C38" s="25">
        <f>'[3]60-19-10'!E43</f>
        <v>1510</v>
      </c>
      <c r="D38" s="25">
        <f>'[3]60-19-10'!F43</f>
        <v>1503.6</v>
      </c>
      <c r="E38" s="25">
        <f>'[3]60-19-10'!G43</f>
        <v>1510</v>
      </c>
      <c r="F38" s="25">
        <f>'[3]60-19-10'!H43</f>
        <v>751.8</v>
      </c>
      <c r="G38" s="25">
        <f>'[3]60-19-10'!I43</f>
        <v>1510</v>
      </c>
      <c r="H38" s="25">
        <f>'[3]60-19-10'!J43</f>
        <v>1510</v>
      </c>
    </row>
    <row r="39" spans="1:8" x14ac:dyDescent="0.25">
      <c r="A39" s="31" t="str">
        <f>'[3]60-19-10'!A44</f>
        <v xml:space="preserve"> 60-5460-19-10                          </v>
      </c>
      <c r="B39" s="31" t="str">
        <f>'[3]60-19-10'!B44</f>
        <v xml:space="preserve"> OFFICE EQUIPMENT REN </v>
      </c>
      <c r="C39" s="25">
        <f>'[3]60-19-10'!E44</f>
        <v>5000</v>
      </c>
      <c r="D39" s="25">
        <f>'[3]60-19-10'!F44</f>
        <v>4365.41</v>
      </c>
      <c r="E39" s="25">
        <f>'[3]60-19-10'!G44</f>
        <v>5000</v>
      </c>
      <c r="F39" s="25">
        <f>'[3]60-19-10'!H44</f>
        <v>1828.02</v>
      </c>
      <c r="G39" s="25">
        <f>'[3]60-19-10'!I44</f>
        <v>5000</v>
      </c>
      <c r="H39" s="25">
        <f>'[3]60-19-10'!J44</f>
        <v>5000</v>
      </c>
    </row>
    <row r="40" spans="1:8" x14ac:dyDescent="0.25">
      <c r="A40" s="31" t="str">
        <f>'[3]60-19-10'!A45</f>
        <v xml:space="preserve"> 60-5499-19-10                          </v>
      </c>
      <c r="B40" s="31" t="str">
        <f>'[3]60-19-10'!B45</f>
        <v xml:space="preserve"> MISCELLANEOUS SERVIC </v>
      </c>
      <c r="C40" s="25">
        <f>'[3]60-19-10'!E45</f>
        <v>1500</v>
      </c>
      <c r="D40" s="25">
        <f>'[3]60-19-10'!F45</f>
        <v>800.83</v>
      </c>
      <c r="E40" s="25">
        <f>'[3]60-19-10'!G45</f>
        <v>1500</v>
      </c>
      <c r="F40" s="25">
        <f>'[3]60-19-10'!H45</f>
        <v>149.1</v>
      </c>
      <c r="G40" s="25">
        <f>'[3]60-19-10'!I45</f>
        <v>1500</v>
      </c>
      <c r="H40" s="25">
        <f>'[3]60-19-10'!J45</f>
        <v>1500</v>
      </c>
    </row>
    <row r="41" spans="1:8" x14ac:dyDescent="0.25">
      <c r="A41" s="31"/>
      <c r="B41" s="31"/>
      <c r="C41" s="25"/>
      <c r="D41" s="25"/>
      <c r="E41" s="25"/>
      <c r="F41" s="25"/>
      <c r="G41" s="25"/>
      <c r="H41" s="25"/>
    </row>
    <row r="42" spans="1:8" x14ac:dyDescent="0.25">
      <c r="A42" s="32"/>
      <c r="B42" s="32" t="s">
        <v>116</v>
      </c>
      <c r="C42" s="33">
        <f>SUM(C27:C41)</f>
        <v>67867</v>
      </c>
      <c r="D42" s="33">
        <f t="shared" ref="D42:H42" si="3">SUM(D27:D41)</f>
        <v>62466.899999999994</v>
      </c>
      <c r="E42" s="33">
        <f t="shared" si="3"/>
        <v>68653</v>
      </c>
      <c r="F42" s="33">
        <f t="shared" si="3"/>
        <v>29019</v>
      </c>
      <c r="G42" s="33">
        <f t="shared" si="3"/>
        <v>69409</v>
      </c>
      <c r="H42" s="33">
        <f t="shared" si="3"/>
        <v>70349</v>
      </c>
    </row>
    <row r="43" spans="1:8" x14ac:dyDescent="0.25">
      <c r="A43" s="31" t="str">
        <f>'[3]60-19-10'!A47</f>
        <v xml:space="preserve"> 60-6502-19-10                          </v>
      </c>
      <c r="B43" s="31" t="str">
        <f>'[3]60-19-10'!B47</f>
        <v xml:space="preserve"> BUILDING IMPROVEMENT </v>
      </c>
      <c r="C43" s="25">
        <f>'[3]60-19-10'!E47</f>
        <v>15000</v>
      </c>
      <c r="D43" s="25">
        <f>'[3]60-19-10'!F47</f>
        <v>10625</v>
      </c>
      <c r="E43" s="25">
        <f>'[3]60-19-10'!G47</f>
        <v>15000</v>
      </c>
      <c r="F43" s="25">
        <f>'[3]60-19-10'!H47</f>
        <v>0</v>
      </c>
      <c r="G43" s="25">
        <f>'[3]60-19-10'!I47</f>
        <v>15000</v>
      </c>
      <c r="H43" s="25">
        <f>'[3]60-19-10'!J47</f>
        <v>0</v>
      </c>
    </row>
    <row r="44" spans="1:8" x14ac:dyDescent="0.25">
      <c r="A44" s="31">
        <f>'[3]60-19-10'!A48</f>
        <v>0</v>
      </c>
      <c r="B44" s="31">
        <f>'[3]60-19-10'!B48</f>
        <v>0</v>
      </c>
      <c r="C44" s="25">
        <f>'[3]60-19-10'!E48</f>
        <v>0</v>
      </c>
      <c r="D44" s="25">
        <f>'[3]60-19-10'!F48</f>
        <v>0</v>
      </c>
      <c r="E44" s="25">
        <f>'[3]60-19-10'!G48</f>
        <v>0</v>
      </c>
      <c r="F44" s="25">
        <f>'[3]60-19-10'!H48</f>
        <v>0</v>
      </c>
      <c r="G44" s="25">
        <f>'[3]60-19-10'!I48</f>
        <v>0</v>
      </c>
      <c r="H44" s="25">
        <f>'[3]60-19-10'!J48</f>
        <v>0</v>
      </c>
    </row>
    <row r="45" spans="1:8" ht="15.75" thickBot="1" x14ac:dyDescent="0.3">
      <c r="A45" s="32"/>
      <c r="B45" s="32" t="s">
        <v>117</v>
      </c>
      <c r="C45" s="33">
        <f>SUM(C43:C44)</f>
        <v>15000</v>
      </c>
      <c r="D45" s="33">
        <f t="shared" ref="D45:H45" si="4">SUM(D43:D44)</f>
        <v>10625</v>
      </c>
      <c r="E45" s="33">
        <f t="shared" si="4"/>
        <v>15000</v>
      </c>
      <c r="F45" s="33">
        <f t="shared" si="4"/>
        <v>0</v>
      </c>
      <c r="G45" s="33">
        <f t="shared" si="4"/>
        <v>15000</v>
      </c>
      <c r="H45" s="33">
        <f t="shared" si="4"/>
        <v>0</v>
      </c>
    </row>
    <row r="46" spans="1:8" ht="16.5" thickTop="1" thickBot="1" x14ac:dyDescent="0.3">
      <c r="A46" s="34"/>
      <c r="B46" s="34" t="s">
        <v>118</v>
      </c>
      <c r="C46" s="35">
        <f t="shared" ref="C46:H46" si="5">SUM(C8:C45)/2</f>
        <v>387957</v>
      </c>
      <c r="D46" s="35">
        <f t="shared" si="5"/>
        <v>389864.14</v>
      </c>
      <c r="E46" s="35">
        <f t="shared" si="5"/>
        <v>391922</v>
      </c>
      <c r="F46" s="35">
        <f t="shared" si="5"/>
        <v>156258.63</v>
      </c>
      <c r="G46" s="35">
        <f t="shared" si="5"/>
        <v>377601</v>
      </c>
      <c r="H46" s="35">
        <f t="shared" si="5"/>
        <v>397459</v>
      </c>
    </row>
    <row r="47" spans="1:8" ht="15.75" thickTop="1" x14ac:dyDescent="0.25">
      <c r="A47" s="20"/>
      <c r="B47" s="21"/>
      <c r="C47" s="22"/>
      <c r="D47" s="22"/>
      <c r="E47" s="22"/>
      <c r="F47" s="22"/>
      <c r="G47" s="23"/>
      <c r="H47" s="23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2"/>
  <sheetViews>
    <sheetView topLeftCell="A10" workbookViewId="0">
      <selection activeCell="P21" sqref="P21"/>
    </sheetView>
  </sheetViews>
  <sheetFormatPr defaultRowHeight="15" x14ac:dyDescent="0.25"/>
  <cols>
    <col min="1" max="1" width="13" customWidth="1"/>
    <col min="2" max="2" width="28.42578125" bestFit="1" customWidth="1"/>
    <col min="3" max="3" width="8" bestFit="1" customWidth="1"/>
    <col min="4" max="4" width="7.5703125" bestFit="1" customWidth="1"/>
    <col min="5" max="5" width="8.85546875" bestFit="1" customWidth="1"/>
    <col min="6" max="6" width="11.28515625" bestFit="1" customWidth="1"/>
    <col min="7" max="7" width="8.85546875" bestFit="1" customWidth="1"/>
    <col min="8" max="8" width="10.28515625" bestFit="1" customWidth="1"/>
  </cols>
  <sheetData>
    <row r="1" spans="1:8" x14ac:dyDescent="0.25">
      <c r="A1" s="20" t="s">
        <v>0</v>
      </c>
      <c r="B1" s="21"/>
      <c r="C1" s="22"/>
      <c r="D1" s="22"/>
      <c r="E1" s="22"/>
      <c r="F1" s="22"/>
      <c r="G1" s="23"/>
      <c r="H1" s="23"/>
    </row>
    <row r="2" spans="1:8" x14ac:dyDescent="0.25">
      <c r="A2" s="20" t="str">
        <f>[1]Sheet1!$A$2</f>
        <v>BUDGET 2024-2025</v>
      </c>
      <c r="B2" s="21"/>
      <c r="C2" s="95"/>
      <c r="D2" s="95"/>
      <c r="E2" s="95"/>
      <c r="F2" s="22"/>
      <c r="G2" s="23"/>
      <c r="H2" s="23"/>
    </row>
    <row r="3" spans="1:8" x14ac:dyDescent="0.25">
      <c r="A3" s="20" t="s">
        <v>422</v>
      </c>
      <c r="B3" s="21"/>
      <c r="C3" s="22"/>
      <c r="D3" s="22"/>
      <c r="E3" s="22"/>
      <c r="F3" s="22"/>
      <c r="G3" s="23"/>
      <c r="H3" s="23"/>
    </row>
    <row r="4" spans="1:8" x14ac:dyDescent="0.25">
      <c r="A4" s="24"/>
      <c r="B4" s="24"/>
      <c r="C4" s="25"/>
      <c r="D4" s="25"/>
      <c r="E4" s="25"/>
      <c r="F4" s="25"/>
      <c r="G4" s="26"/>
      <c r="H4" s="26"/>
    </row>
    <row r="5" spans="1:8" x14ac:dyDescent="0.25">
      <c r="A5" s="27" t="s">
        <v>32</v>
      </c>
      <c r="B5" s="27" t="s">
        <v>33</v>
      </c>
      <c r="C5" s="38" t="str">
        <f>'[15]23-18-10'!E7</f>
        <v>2022-23</v>
      </c>
      <c r="D5" s="38" t="str">
        <f>'[15]23-18-10'!F7</f>
        <v>2022-23</v>
      </c>
      <c r="E5" s="38" t="str">
        <f>'[15]23-18-10'!G7</f>
        <v>2023-24</v>
      </c>
      <c r="F5" s="38" t="str">
        <f>'[15]23-18-10'!H7</f>
        <v>2023-24</v>
      </c>
      <c r="G5" s="38" t="str">
        <f>'[15]23-18-10'!I7</f>
        <v>2023-24</v>
      </c>
      <c r="H5" s="38" t="str">
        <f>'[15]23-18-10'!J7</f>
        <v>2024-25</v>
      </c>
    </row>
    <row r="6" spans="1:8" x14ac:dyDescent="0.25">
      <c r="A6" s="27" t="s">
        <v>34</v>
      </c>
      <c r="B6" s="27"/>
      <c r="C6" s="38" t="str">
        <f>'[15]23-18-10'!E8</f>
        <v>REVISED</v>
      </c>
      <c r="D6" s="38" t="str">
        <f>'[15]23-18-10'!F8</f>
        <v>ACTUAL</v>
      </c>
      <c r="E6" s="38" t="str">
        <f>'[15]23-18-10'!G8</f>
        <v>ADOPTED</v>
      </c>
      <c r="F6" s="38" t="str">
        <f>'[15]23-18-10'!H8</f>
        <v>ACTUAL</v>
      </c>
      <c r="G6" s="38" t="str">
        <f>'[15]23-18-10'!I8</f>
        <v xml:space="preserve"> REVISED </v>
      </c>
      <c r="H6" s="38" t="str">
        <f>'[15]23-18-10'!J8</f>
        <v>PROPOSED</v>
      </c>
    </row>
    <row r="7" spans="1:8" ht="15.75" thickBot="1" x14ac:dyDescent="0.3">
      <c r="A7" s="29" t="s">
        <v>10</v>
      </c>
      <c r="B7" s="29"/>
      <c r="C7" s="29" t="str">
        <f>'[15]23-18-10'!E9</f>
        <v xml:space="preserve"> BUDGET</v>
      </c>
      <c r="D7" s="29"/>
      <c r="E7" s="29" t="str">
        <f>'[15]23-18-10'!G9</f>
        <v xml:space="preserve"> BUDGET</v>
      </c>
      <c r="F7" s="29" t="str">
        <f>'[15]23-18-10'!H9</f>
        <v>SIX MONTHS</v>
      </c>
      <c r="G7" s="29" t="str">
        <f>'[15]23-18-10'!I9</f>
        <v xml:space="preserve"> BUDGET</v>
      </c>
      <c r="H7" s="29" t="str">
        <f>'[15]23-18-10'!J9</f>
        <v xml:space="preserve"> BUDGET</v>
      </c>
    </row>
    <row r="8" spans="1:8" ht="15.75" thickTop="1" x14ac:dyDescent="0.25">
      <c r="A8" s="24" t="str">
        <f>'[15]23-18-10'!A10</f>
        <v xml:space="preserve"> 23-5101-18-10                          </v>
      </c>
      <c r="B8" s="24" t="str">
        <f>'[15]23-18-10'!B10</f>
        <v xml:space="preserve"> SALARIES             </v>
      </c>
      <c r="C8" s="31">
        <f>'[15]23-18-10'!E10</f>
        <v>42671</v>
      </c>
      <c r="D8" s="31">
        <f>'[15]23-18-10'!F10</f>
        <v>45023.53</v>
      </c>
      <c r="E8" s="31">
        <f>'[15]23-18-10'!G10</f>
        <v>46717</v>
      </c>
      <c r="F8" s="31">
        <f>'[15]23-18-10'!H10</f>
        <v>18029.650000000001</v>
      </c>
      <c r="G8" s="31">
        <f>'[15]23-18-10'!I10</f>
        <v>41510</v>
      </c>
      <c r="H8" s="31">
        <f>'[15]23-18-10'!J10</f>
        <v>48382</v>
      </c>
    </row>
    <row r="9" spans="1:8" x14ac:dyDescent="0.25">
      <c r="A9" s="24" t="str">
        <f>'[15]23-18-10'!A11</f>
        <v xml:space="preserve"> 23-5106-18-10                          </v>
      </c>
      <c r="B9" s="24" t="str">
        <f>'[15]23-18-10'!B11</f>
        <v xml:space="preserve"> OVERTIME             </v>
      </c>
      <c r="C9" s="31">
        <f>'[15]23-18-10'!E11</f>
        <v>2000</v>
      </c>
      <c r="D9" s="31">
        <f>'[15]23-18-10'!F11</f>
        <v>125.18</v>
      </c>
      <c r="E9" s="31">
        <f>'[15]23-18-10'!G11</f>
        <v>2000</v>
      </c>
      <c r="F9" s="31">
        <f>'[15]23-18-10'!H11</f>
        <v>0</v>
      </c>
      <c r="G9" s="31">
        <f>'[15]23-18-10'!I11</f>
        <v>2000</v>
      </c>
      <c r="H9" s="31">
        <f>'[15]23-18-10'!J11</f>
        <v>2000</v>
      </c>
    </row>
    <row r="10" spans="1:8" x14ac:dyDescent="0.25">
      <c r="A10" s="24" t="str">
        <f>'[15]23-18-10'!A12</f>
        <v xml:space="preserve"> 23-5107-18-10                          </v>
      </c>
      <c r="B10" s="24" t="str">
        <f>'[15]23-18-10'!B12</f>
        <v xml:space="preserve"> HOLIDAY PAY          </v>
      </c>
      <c r="C10" s="31">
        <f>'[15]23-18-10'!E12</f>
        <v>800</v>
      </c>
      <c r="D10" s="31">
        <f>'[15]23-18-10'!F12</f>
        <v>1058.79</v>
      </c>
      <c r="E10" s="31">
        <f>'[15]23-18-10'!G12</f>
        <v>800</v>
      </c>
      <c r="F10" s="31">
        <f>'[15]23-18-10'!H12</f>
        <v>430.23</v>
      </c>
      <c r="G10" s="31">
        <f>'[15]23-18-10'!I12</f>
        <v>800</v>
      </c>
      <c r="H10" s="31">
        <f>'[15]23-18-10'!J12</f>
        <v>800</v>
      </c>
    </row>
    <row r="11" spans="1:8" x14ac:dyDescent="0.25">
      <c r="A11" s="24" t="str">
        <f>'[15]23-18-10'!A13</f>
        <v xml:space="preserve"> 23-5110-18-10                          </v>
      </c>
      <c r="B11" s="24" t="str">
        <f>'[15]23-18-10'!B13</f>
        <v xml:space="preserve"> LONGEVITY            </v>
      </c>
      <c r="C11" s="31">
        <f>'[15]23-18-10'!E13</f>
        <v>240</v>
      </c>
      <c r="D11" s="31">
        <f>'[15]23-18-10'!F13</f>
        <v>240</v>
      </c>
      <c r="E11" s="31">
        <f>'[15]23-18-10'!G13</f>
        <v>420</v>
      </c>
      <c r="F11" s="31">
        <f>'[15]23-18-10'!H13</f>
        <v>420</v>
      </c>
      <c r="G11" s="31">
        <f>'[15]23-18-10'!I13</f>
        <v>420</v>
      </c>
      <c r="H11" s="31">
        <f>'[15]23-18-10'!J13</f>
        <v>480</v>
      </c>
    </row>
    <row r="12" spans="1:8" x14ac:dyDescent="0.25">
      <c r="A12" s="24" t="str">
        <f>'[15]23-18-10'!A14</f>
        <v xml:space="preserve"> 23-5111-18-10                          </v>
      </c>
      <c r="B12" s="24" t="str">
        <f>'[15]23-18-10'!B14</f>
        <v xml:space="preserve"> RETIREMENT           </v>
      </c>
      <c r="C12" s="31">
        <f>'[15]23-18-10'!E14</f>
        <v>3377</v>
      </c>
      <c r="D12" s="31">
        <f>'[15]23-18-10'!F14</f>
        <v>3165.09</v>
      </c>
      <c r="E12" s="31">
        <f>'[15]23-18-10'!G14</f>
        <v>3688</v>
      </c>
      <c r="F12" s="31">
        <f>'[15]23-18-10'!H14</f>
        <v>1311.3</v>
      </c>
      <c r="G12" s="31">
        <f>'[15]23-18-10'!I14</f>
        <v>3073</v>
      </c>
      <c r="H12" s="31">
        <f>'[15]23-18-10'!J14</f>
        <v>3775</v>
      </c>
    </row>
    <row r="13" spans="1:8" x14ac:dyDescent="0.25">
      <c r="A13" s="24" t="str">
        <f>'[15]23-18-10'!A15</f>
        <v xml:space="preserve"> 23-5112-18-10                          </v>
      </c>
      <c r="B13" s="24" t="str">
        <f>'[15]23-18-10'!B15</f>
        <v xml:space="preserve"> FICA                 </v>
      </c>
      <c r="C13" s="31">
        <f>'[15]23-18-10'!E15</f>
        <v>2786</v>
      </c>
      <c r="D13" s="31">
        <f>'[15]23-18-10'!F15</f>
        <v>3545.71</v>
      </c>
      <c r="E13" s="31">
        <f>'[15]23-18-10'!G15</f>
        <v>3820</v>
      </c>
      <c r="F13" s="31">
        <f>'[15]23-18-10'!H15</f>
        <v>1437.35</v>
      </c>
      <c r="G13" s="31">
        <f>'[15]23-18-10'!I15</f>
        <v>2651</v>
      </c>
      <c r="H13" s="31">
        <f>'[15]23-18-10'!J15</f>
        <v>3952</v>
      </c>
    </row>
    <row r="14" spans="1:8" x14ac:dyDescent="0.25">
      <c r="A14" s="24" t="str">
        <f>'[15]23-18-10'!A16</f>
        <v xml:space="preserve"> 23-5116-18-10                          </v>
      </c>
      <c r="B14" s="24" t="str">
        <f>'[15]23-18-10'!B16</f>
        <v xml:space="preserve"> HEALTH/LIFE INSURANC </v>
      </c>
      <c r="C14" s="31">
        <f>'[15]23-18-10'!E16</f>
        <v>8249</v>
      </c>
      <c r="D14" s="31">
        <f>'[15]23-18-10'!F16</f>
        <v>8229.1200000000008</v>
      </c>
      <c r="E14" s="31">
        <f>'[15]23-18-10'!G16</f>
        <v>7803</v>
      </c>
      <c r="F14" s="31">
        <f>'[15]23-18-10'!H16</f>
        <v>3860.4</v>
      </c>
      <c r="G14" s="31">
        <f>'[15]23-18-10'!I16</f>
        <v>7980</v>
      </c>
      <c r="H14" s="31">
        <f>'[15]23-18-10'!J16</f>
        <v>8895</v>
      </c>
    </row>
    <row r="15" spans="1:8" x14ac:dyDescent="0.25">
      <c r="A15" s="24" t="str">
        <f>'[15]23-18-10'!A17</f>
        <v xml:space="preserve"> 23-5118-18-10                          </v>
      </c>
      <c r="B15" s="24" t="str">
        <f>'[15]23-18-10'!B17</f>
        <v xml:space="preserve"> WORKER COMPENSATION  </v>
      </c>
      <c r="C15" s="31">
        <f>'[15]23-18-10'!E17</f>
        <v>777</v>
      </c>
      <c r="D15" s="31">
        <f>'[15]23-18-10'!F17</f>
        <v>987.17</v>
      </c>
      <c r="E15" s="31">
        <f>'[15]23-18-10'!G17</f>
        <v>984</v>
      </c>
      <c r="F15" s="31">
        <f>'[15]23-18-10'!H17</f>
        <v>371.93</v>
      </c>
      <c r="G15" s="31">
        <f>'[15]23-18-10'!I17</f>
        <v>685</v>
      </c>
      <c r="H15" s="31">
        <f>'[15]23-18-10'!J17</f>
        <v>765</v>
      </c>
    </row>
    <row r="16" spans="1:8" x14ac:dyDescent="0.25">
      <c r="A16" s="24" t="str">
        <f>'[15]23-18-10'!A18</f>
        <v xml:space="preserve"> 23-5119-18-10                          </v>
      </c>
      <c r="B16" s="24" t="str">
        <f>'[15]23-18-10'!B18</f>
        <v xml:space="preserve"> OTHER PAYROLL EXPENS </v>
      </c>
      <c r="C16" s="31">
        <f>'[15]23-18-10'!E18</f>
        <v>0</v>
      </c>
      <c r="D16" s="31">
        <f>'[15]23-18-10'!F18</f>
        <v>0</v>
      </c>
      <c r="E16" s="31">
        <f>'[15]23-18-10'!G18</f>
        <v>0</v>
      </c>
      <c r="F16" s="31">
        <f>'[15]23-18-10'!H18</f>
        <v>0</v>
      </c>
      <c r="G16" s="31">
        <f>'[15]23-18-10'!I18</f>
        <v>31</v>
      </c>
      <c r="H16" s="31">
        <f>'[15]23-18-10'!J18</f>
        <v>0</v>
      </c>
    </row>
    <row r="17" spans="1:8" x14ac:dyDescent="0.25">
      <c r="A17" s="24" t="str">
        <f>'[15]23-18-10'!A19</f>
        <v xml:space="preserve"> 23-5121-18-10                          </v>
      </c>
      <c r="B17" s="24" t="str">
        <f>'[15]23-18-10'!B19</f>
        <v xml:space="preserve"> ACCRUED VACATION BEN </v>
      </c>
      <c r="C17" s="31">
        <f>'[15]23-18-10'!E19</f>
        <v>0</v>
      </c>
      <c r="D17" s="31">
        <f>'[15]23-18-10'!F19</f>
        <v>454.12</v>
      </c>
      <c r="E17" s="31">
        <f>'[15]23-18-10'!G19</f>
        <v>0</v>
      </c>
      <c r="F17" s="31">
        <f>'[15]23-18-10'!H19</f>
        <v>0</v>
      </c>
      <c r="G17" s="31">
        <f>'[15]23-18-10'!I19</f>
        <v>0</v>
      </c>
      <c r="H17" s="31">
        <f>'[15]23-18-10'!J19</f>
        <v>0</v>
      </c>
    </row>
    <row r="18" spans="1:8" x14ac:dyDescent="0.25">
      <c r="A18" s="32"/>
      <c r="B18" s="32" t="s">
        <v>108</v>
      </c>
      <c r="C18" s="40">
        <f>SUM(C8:C17)</f>
        <v>60900</v>
      </c>
      <c r="D18" s="40">
        <f>SUM(D8:D17)</f>
        <v>62828.71</v>
      </c>
      <c r="E18" s="40">
        <f>SUM(E8:E17)</f>
        <v>66232</v>
      </c>
      <c r="F18" s="40">
        <f>SUM(F8:F17)</f>
        <v>25860.86</v>
      </c>
      <c r="G18" s="40">
        <f>SUM(G8:G17)</f>
        <v>59150</v>
      </c>
      <c r="H18" s="40">
        <f>SUM(H8:H17)</f>
        <v>69049</v>
      </c>
    </row>
    <row r="19" spans="1:8" x14ac:dyDescent="0.25">
      <c r="A19" s="24" t="str">
        <f>'[15]23-18-10'!A22</f>
        <v xml:space="preserve"> 23-5201-18-10                          </v>
      </c>
      <c r="B19" s="24" t="str">
        <f>'[15]23-18-10'!B22</f>
        <v xml:space="preserve"> OFFICE SUPPLIES      </v>
      </c>
      <c r="C19" s="31">
        <f>'[15]23-18-10'!E22</f>
        <v>200</v>
      </c>
      <c r="D19" s="31">
        <f>'[15]23-18-10'!F22</f>
        <v>123.27</v>
      </c>
      <c r="E19" s="31">
        <f>'[15]23-18-10'!G22</f>
        <v>230</v>
      </c>
      <c r="F19" s="31">
        <f>'[15]23-18-10'!H22</f>
        <v>0</v>
      </c>
      <c r="G19" s="31">
        <f>'[15]23-18-10'!I22</f>
        <v>230</v>
      </c>
      <c r="H19" s="31">
        <f>'[15]23-18-10'!J22</f>
        <v>400</v>
      </c>
    </row>
    <row r="20" spans="1:8" x14ac:dyDescent="0.25">
      <c r="A20" s="31" t="str">
        <f>'[15]23-18-10'!A23</f>
        <v xml:space="preserve"> 23-5207-18-10                          </v>
      </c>
      <c r="B20" s="31" t="str">
        <f>'[15]23-18-10'!B23</f>
        <v xml:space="preserve"> SMALL TOOLS AND INST </v>
      </c>
      <c r="C20" s="31">
        <f>'[15]23-18-10'!E23</f>
        <v>0</v>
      </c>
      <c r="D20" s="31">
        <f>'[15]23-18-10'!F23</f>
        <v>0</v>
      </c>
      <c r="E20" s="31">
        <f>'[15]23-18-10'!G23</f>
        <v>0</v>
      </c>
      <c r="F20" s="31">
        <f>'[15]23-18-10'!H23</f>
        <v>17.329999999999998</v>
      </c>
      <c r="G20" s="31">
        <f>'[15]23-18-10'!I23</f>
        <v>0</v>
      </c>
      <c r="H20" s="31">
        <f>'[15]23-18-10'!J23</f>
        <v>0</v>
      </c>
    </row>
    <row r="21" spans="1:8" x14ac:dyDescent="0.25">
      <c r="A21" s="24" t="str">
        <f>'[15]23-18-10'!A24</f>
        <v xml:space="preserve"> 23-5213-18-10                          </v>
      </c>
      <c r="B21" s="24" t="str">
        <f>'[15]23-18-10'!B24</f>
        <v xml:space="preserve"> CONCESSION STAND SUP </v>
      </c>
      <c r="C21" s="31">
        <f>'[15]23-18-10'!E24</f>
        <v>4000</v>
      </c>
      <c r="D21" s="31">
        <f>'[15]23-18-10'!F24</f>
        <v>4491.82</v>
      </c>
      <c r="E21" s="31">
        <f>'[15]23-18-10'!G24</f>
        <v>4000</v>
      </c>
      <c r="F21" s="31">
        <f>'[15]23-18-10'!H24</f>
        <v>1411.69</v>
      </c>
      <c r="G21" s="31">
        <f>'[15]23-18-10'!I24</f>
        <v>4000</v>
      </c>
      <c r="H21" s="31">
        <f>'[15]23-18-10'!J24</f>
        <v>4000</v>
      </c>
    </row>
    <row r="22" spans="1:8" x14ac:dyDescent="0.25">
      <c r="A22" s="31" t="str">
        <f>'[15]23-18-10'!A25</f>
        <v xml:space="preserve"> 23-5253-18-10                          </v>
      </c>
      <c r="B22" s="31" t="str">
        <f>'[15]23-18-10'!B25</f>
        <v xml:space="preserve"> MERCHANDISE          </v>
      </c>
      <c r="C22" s="31">
        <f>'[15]23-18-10'!E25</f>
        <v>5313</v>
      </c>
      <c r="D22" s="31">
        <f>'[15]23-18-10'!F25</f>
        <v>17420.36</v>
      </c>
      <c r="E22" s="31">
        <f>'[15]23-18-10'!G25</f>
        <v>5313</v>
      </c>
      <c r="F22" s="31">
        <f>'[15]23-18-10'!H25</f>
        <v>2382.62</v>
      </c>
      <c r="G22" s="31">
        <f>'[15]23-18-10'!I25</f>
        <v>5313</v>
      </c>
      <c r="H22" s="31">
        <f>'[15]23-18-10'!J25</f>
        <v>10000</v>
      </c>
    </row>
    <row r="23" spans="1:8" x14ac:dyDescent="0.25">
      <c r="A23" s="31" t="str">
        <f>'[15]23-18-10'!A26</f>
        <v xml:space="preserve"> 23-5299-18-10                          </v>
      </c>
      <c r="B23" s="31" t="str">
        <f>'[15]23-18-10'!B26</f>
        <v xml:space="preserve"> MISCELLANEOUS SUPPLI </v>
      </c>
      <c r="C23" s="31">
        <f>'[15]23-18-10'!E26</f>
        <v>700</v>
      </c>
      <c r="D23" s="31">
        <f>'[15]23-18-10'!F26</f>
        <v>724.27</v>
      </c>
      <c r="E23" s="31">
        <f>'[15]23-18-10'!G26</f>
        <v>700</v>
      </c>
      <c r="F23" s="31">
        <f>'[15]23-18-10'!H26</f>
        <v>609.97</v>
      </c>
      <c r="G23" s="31">
        <f>'[15]23-18-10'!I26</f>
        <v>700</v>
      </c>
      <c r="H23" s="31">
        <f>'[15]23-18-10'!J26</f>
        <v>800</v>
      </c>
    </row>
    <row r="24" spans="1:8" x14ac:dyDescent="0.25">
      <c r="A24" s="32"/>
      <c r="B24" s="32" t="s">
        <v>109</v>
      </c>
      <c r="C24" s="40">
        <f>SUM(C19:C23)</f>
        <v>10213</v>
      </c>
      <c r="D24" s="40">
        <f t="shared" ref="D24:H24" si="0">SUM(D19:D23)</f>
        <v>22759.72</v>
      </c>
      <c r="E24" s="40">
        <f t="shared" si="0"/>
        <v>10243</v>
      </c>
      <c r="F24" s="40">
        <f t="shared" si="0"/>
        <v>4421.6099999999997</v>
      </c>
      <c r="G24" s="40">
        <f t="shared" si="0"/>
        <v>10243</v>
      </c>
      <c r="H24" s="40">
        <f t="shared" si="0"/>
        <v>15200</v>
      </c>
    </row>
    <row r="25" spans="1:8" x14ac:dyDescent="0.25">
      <c r="A25" s="24" t="str">
        <f>'[15]23-18-10'!A28</f>
        <v xml:space="preserve"> 23-5304-18-10                          </v>
      </c>
      <c r="B25" s="36" t="str">
        <f>'[15]23-18-10'!B28</f>
        <v xml:space="preserve"> MACHINERY &amp; EQUIPMEN </v>
      </c>
      <c r="C25" s="51">
        <f>'[15]23-18-10'!E28</f>
        <v>0</v>
      </c>
      <c r="D25" s="51">
        <f>'[15]23-18-10'!F28</f>
        <v>46.6</v>
      </c>
      <c r="E25" s="51">
        <f>'[15]23-18-10'!G28</f>
        <v>0</v>
      </c>
      <c r="F25" s="51">
        <f>'[15]23-18-10'!H28</f>
        <v>0</v>
      </c>
      <c r="G25" s="51">
        <f>'[15]23-18-10'!I28</f>
        <v>0</v>
      </c>
      <c r="H25" s="51">
        <f>'[15]23-18-10'!J28</f>
        <v>0</v>
      </c>
    </row>
    <row r="26" spans="1:8" x14ac:dyDescent="0.25">
      <c r="A26" s="24" t="str">
        <f>'[15]23-18-10'!A29</f>
        <v xml:space="preserve"> 23-5399-18-10                          </v>
      </c>
      <c r="B26" s="36" t="str">
        <f>'[15]23-18-10'!B29</f>
        <v xml:space="preserve"> MISCELLANEOUS MAINTE </v>
      </c>
      <c r="C26" s="51">
        <f>'[15]23-18-10'!E29</f>
        <v>500</v>
      </c>
      <c r="D26" s="51">
        <f>'[15]23-18-10'!F29</f>
        <v>99.99</v>
      </c>
      <c r="E26" s="51">
        <f>'[15]23-18-10'!G29</f>
        <v>500</v>
      </c>
      <c r="F26" s="51">
        <f>'[15]23-18-10'!H29</f>
        <v>169.58</v>
      </c>
      <c r="G26" s="51">
        <f>'[15]23-18-10'!I29</f>
        <v>500</v>
      </c>
      <c r="H26" s="51">
        <f>'[15]23-18-10'!J29</f>
        <v>500</v>
      </c>
    </row>
    <row r="27" spans="1:8" x14ac:dyDescent="0.25">
      <c r="A27" s="32"/>
      <c r="B27" s="32" t="s">
        <v>111</v>
      </c>
      <c r="C27" s="40">
        <f>SUM(C25:C26)</f>
        <v>500</v>
      </c>
      <c r="D27" s="40">
        <f t="shared" ref="D27:H27" si="1">SUM(D25:D26)</f>
        <v>146.59</v>
      </c>
      <c r="E27" s="40">
        <f t="shared" si="1"/>
        <v>500</v>
      </c>
      <c r="F27" s="40">
        <f t="shared" si="1"/>
        <v>169.58</v>
      </c>
      <c r="G27" s="40">
        <f t="shared" si="1"/>
        <v>500</v>
      </c>
      <c r="H27" s="40">
        <f t="shared" si="1"/>
        <v>500</v>
      </c>
    </row>
    <row r="28" spans="1:8" x14ac:dyDescent="0.25">
      <c r="A28" s="31" t="str">
        <f>'[15]23-18-10'!A31</f>
        <v xml:space="preserve"> 23-5401-18-10                          </v>
      </c>
      <c r="B28" s="31" t="str">
        <f>'[15]23-18-10'!B31</f>
        <v xml:space="preserve"> COMMUNICATIONS       </v>
      </c>
      <c r="C28" s="31">
        <f>'[15]23-18-10'!E31</f>
        <v>2000</v>
      </c>
      <c r="D28" s="31">
        <f>'[15]23-18-10'!F31</f>
        <v>1976.46</v>
      </c>
      <c r="E28" s="31">
        <f>'[15]23-18-10'!G31</f>
        <v>2000</v>
      </c>
      <c r="F28" s="31">
        <f>'[15]23-18-10'!H31</f>
        <v>961.23</v>
      </c>
      <c r="G28" s="31">
        <f>'[15]23-18-10'!I31</f>
        <v>2000</v>
      </c>
      <c r="H28" s="31">
        <f>'[15]23-18-10'!J31</f>
        <v>2000</v>
      </c>
    </row>
    <row r="29" spans="1:8" x14ac:dyDescent="0.25">
      <c r="A29" s="31" t="str">
        <f>'[15]23-18-10'!A32</f>
        <v xml:space="preserve"> 23-5403-18-10                          </v>
      </c>
      <c r="B29" s="31" t="str">
        <f>'[15]23-18-10'!B32</f>
        <v xml:space="preserve"> GENERAL INSURANCE    </v>
      </c>
      <c r="C29" s="31">
        <f>'[15]23-18-10'!E32</f>
        <v>63</v>
      </c>
      <c r="D29" s="31">
        <f>'[15]23-18-10'!F32</f>
        <v>32.97</v>
      </c>
      <c r="E29" s="31">
        <f>'[15]23-18-10'!G32</f>
        <v>63</v>
      </c>
      <c r="F29" s="31">
        <f>'[15]23-18-10'!H32</f>
        <v>21.32</v>
      </c>
      <c r="G29" s="31">
        <f>'[15]23-18-10'!I32</f>
        <v>63</v>
      </c>
      <c r="H29" s="31">
        <f>'[15]23-18-10'!J32</f>
        <v>63</v>
      </c>
    </row>
    <row r="30" spans="1:8" x14ac:dyDescent="0.25">
      <c r="A30" s="31" t="str">
        <f>'[15]23-18-10'!A33</f>
        <v xml:space="preserve"> 23-5404-18-10                          </v>
      </c>
      <c r="B30" s="31" t="str">
        <f>'[15]23-18-10'!B33</f>
        <v xml:space="preserve"> PROFESSIONAL FEES    </v>
      </c>
      <c r="C30" s="31">
        <f>'[15]23-18-10'!E33</f>
        <v>100</v>
      </c>
      <c r="D30" s="31">
        <f>'[15]23-18-10'!F33</f>
        <v>18</v>
      </c>
      <c r="E30" s="31">
        <f>'[15]23-18-10'!G33</f>
        <v>100</v>
      </c>
      <c r="F30" s="31">
        <f>'[15]23-18-10'!H33</f>
        <v>18</v>
      </c>
      <c r="G30" s="31">
        <f>'[15]23-18-10'!I33</f>
        <v>100</v>
      </c>
      <c r="H30" s="31">
        <f>'[15]23-18-10'!J33</f>
        <v>100</v>
      </c>
    </row>
    <row r="31" spans="1:8" x14ac:dyDescent="0.25">
      <c r="A31" s="31" t="str">
        <f>'[15]23-18-10'!A34</f>
        <v xml:space="preserve"> 23-5405-18-10                          </v>
      </c>
      <c r="B31" s="31" t="str">
        <f>'[15]23-18-10'!B34</f>
        <v xml:space="preserve"> ADVERTISING          </v>
      </c>
      <c r="C31" s="31">
        <f>'[15]23-18-10'!E34</f>
        <v>1000</v>
      </c>
      <c r="D31" s="31">
        <f>'[15]23-18-10'!F34</f>
        <v>445.58</v>
      </c>
      <c r="E31" s="31">
        <f>'[15]23-18-10'!G34</f>
        <v>1000</v>
      </c>
      <c r="F31" s="31">
        <f>'[15]23-18-10'!H34</f>
        <v>783</v>
      </c>
      <c r="G31" s="31">
        <f>'[15]23-18-10'!I34</f>
        <v>1000</v>
      </c>
      <c r="H31" s="31">
        <f>'[15]23-18-10'!J34</f>
        <v>1000</v>
      </c>
    </row>
    <row r="32" spans="1:8" x14ac:dyDescent="0.25">
      <c r="A32" s="31" t="str">
        <f>'[15]23-18-10'!A35</f>
        <v xml:space="preserve"> 23-5406-18-10                          </v>
      </c>
      <c r="B32" s="31" t="str">
        <f>'[15]23-18-10'!B35</f>
        <v xml:space="preserve"> TRAVEL TRAINING &amp; SE </v>
      </c>
      <c r="C32" s="31">
        <f>'[15]23-18-10'!E35</f>
        <v>100</v>
      </c>
      <c r="D32" s="31">
        <f>'[15]23-18-10'!F35</f>
        <v>86.84</v>
      </c>
      <c r="E32" s="31">
        <f>'[15]23-18-10'!G35</f>
        <v>100</v>
      </c>
      <c r="F32" s="31">
        <f>'[15]23-18-10'!H35</f>
        <v>0</v>
      </c>
      <c r="G32" s="31">
        <f>'[15]23-18-10'!I35</f>
        <v>100</v>
      </c>
      <c r="H32" s="31">
        <f>'[15]23-18-10'!J35</f>
        <v>100</v>
      </c>
    </row>
    <row r="33" spans="1:8" x14ac:dyDescent="0.25">
      <c r="A33" s="31" t="str">
        <f>'[15]23-18-10'!A36</f>
        <v xml:space="preserve"> 23-5408-18-10                          </v>
      </c>
      <c r="B33" s="31" t="str">
        <f>'[15]23-18-10'!B36</f>
        <v xml:space="preserve"> ELECTRIC UTILITY SER </v>
      </c>
      <c r="C33" s="31">
        <f>'[15]23-18-10'!E36</f>
        <v>3030</v>
      </c>
      <c r="D33" s="31">
        <f>'[15]23-18-10'!F36</f>
        <v>3097.16</v>
      </c>
      <c r="E33" s="31">
        <f>'[15]23-18-10'!G36</f>
        <v>3030</v>
      </c>
      <c r="F33" s="31">
        <f>'[15]23-18-10'!H36</f>
        <v>1010.6</v>
      </c>
      <c r="G33" s="31">
        <f>'[15]23-18-10'!I36</f>
        <v>3030</v>
      </c>
      <c r="H33" s="31">
        <f>'[15]23-18-10'!J36</f>
        <v>3060</v>
      </c>
    </row>
    <row r="34" spans="1:8" x14ac:dyDescent="0.25">
      <c r="A34" s="31" t="str">
        <f>'[15]23-18-10'!A37</f>
        <v xml:space="preserve"> 23-5412-18-10                          </v>
      </c>
      <c r="B34" s="31" t="str">
        <f>'[15]23-18-10'!B37</f>
        <v xml:space="preserve"> ALCOHOLIC BEVERAGE S </v>
      </c>
      <c r="C34" s="31">
        <f>'[15]23-18-10'!E37</f>
        <v>3300</v>
      </c>
      <c r="D34" s="31">
        <f>'[15]23-18-10'!F37</f>
        <v>4973.05</v>
      </c>
      <c r="E34" s="31">
        <f>'[15]23-18-10'!G37</f>
        <v>3300</v>
      </c>
      <c r="F34" s="31">
        <f>'[15]23-18-10'!H37</f>
        <v>2752.65</v>
      </c>
      <c r="G34" s="31">
        <f>'[15]23-18-10'!I37</f>
        <v>3300</v>
      </c>
      <c r="H34" s="31">
        <f>'[15]23-18-10'!J37</f>
        <v>6000</v>
      </c>
    </row>
    <row r="35" spans="1:8" x14ac:dyDescent="0.25">
      <c r="A35" s="31" t="str">
        <f>'[15]23-18-10'!A38</f>
        <v xml:space="preserve"> 23-5423-18-10                          </v>
      </c>
      <c r="B35" s="31" t="str">
        <f>'[15]23-18-10'!B38</f>
        <v xml:space="preserve"> GOLF CART RENTAL EXP </v>
      </c>
      <c r="C35" s="31">
        <f>'[15]23-18-10'!E38</f>
        <v>12000</v>
      </c>
      <c r="D35" s="31">
        <f>'[15]23-18-10'!F38</f>
        <v>9687.5</v>
      </c>
      <c r="E35" s="31">
        <f>'[15]23-18-10'!G38</f>
        <v>12000</v>
      </c>
      <c r="F35" s="31">
        <f>'[15]23-18-10'!H38</f>
        <v>10730.5</v>
      </c>
      <c r="G35" s="31">
        <f>'[15]23-18-10'!I38</f>
        <v>12000</v>
      </c>
      <c r="H35" s="31">
        <f>'[15]23-18-10'!J38</f>
        <v>12500</v>
      </c>
    </row>
    <row r="36" spans="1:8" x14ac:dyDescent="0.25">
      <c r="A36" s="31" t="str">
        <f>'[15]23-18-10'!A39</f>
        <v xml:space="preserve"> 23-5453-18-10                          </v>
      </c>
      <c r="B36" s="31" t="str">
        <f>'[15]23-18-10'!B39</f>
        <v xml:space="preserve"> CART LEASE PAYMENT   </v>
      </c>
      <c r="C36" s="31">
        <f>'[15]23-18-10'!E39</f>
        <v>23250</v>
      </c>
      <c r="D36" s="31">
        <f>'[15]23-18-10'!F39</f>
        <v>25575.16</v>
      </c>
      <c r="E36" s="31">
        <f>'[15]23-18-10'!G39</f>
        <v>23250</v>
      </c>
      <c r="F36" s="31">
        <f>'[15]23-18-10'!H39</f>
        <v>9687.5</v>
      </c>
      <c r="G36" s="31">
        <f>'[15]23-18-10'!I39</f>
        <v>23250</v>
      </c>
      <c r="H36" s="31">
        <f>'[15]23-18-10'!J39</f>
        <v>23250</v>
      </c>
    </row>
    <row r="37" spans="1:8" x14ac:dyDescent="0.25">
      <c r="A37" s="31" t="str">
        <f>'[15]23-18-10'!A40</f>
        <v xml:space="preserve"> 23-5499-18-10                          </v>
      </c>
      <c r="B37" s="31" t="str">
        <f>'[15]23-18-10'!B40</f>
        <v xml:space="preserve"> MISCELLANEOUS SERVIC </v>
      </c>
      <c r="C37" s="31">
        <f>'[15]23-18-10'!E40</f>
        <v>3000</v>
      </c>
      <c r="D37" s="31">
        <f>'[15]23-18-10'!F40</f>
        <v>7259</v>
      </c>
      <c r="E37" s="31">
        <f>'[15]23-18-10'!G40</f>
        <v>6000</v>
      </c>
      <c r="F37" s="31">
        <f>'[15]23-18-10'!H40</f>
        <v>2927.7</v>
      </c>
      <c r="G37" s="31">
        <f>'[15]23-18-10'!I40</f>
        <v>6000</v>
      </c>
      <c r="H37" s="31">
        <f>'[15]23-18-10'!J40</f>
        <v>6000</v>
      </c>
    </row>
    <row r="38" spans="1:8" ht="15.75" thickBot="1" x14ac:dyDescent="0.3">
      <c r="A38" s="32"/>
      <c r="B38" s="32" t="s">
        <v>116</v>
      </c>
      <c r="C38" s="40">
        <f>SUM(C28:C37)</f>
        <v>47843</v>
      </c>
      <c r="D38" s="40">
        <f t="shared" ref="D38:H38" si="2">SUM(D28:D37)</f>
        <v>53151.72</v>
      </c>
      <c r="E38" s="40">
        <f t="shared" si="2"/>
        <v>50843</v>
      </c>
      <c r="F38" s="40">
        <f t="shared" si="2"/>
        <v>28892.5</v>
      </c>
      <c r="G38" s="40">
        <f t="shared" si="2"/>
        <v>50843</v>
      </c>
      <c r="H38" s="40">
        <f t="shared" si="2"/>
        <v>54073</v>
      </c>
    </row>
    <row r="39" spans="1:8" hidden="1" x14ac:dyDescent="0.25">
      <c r="A39" s="40"/>
      <c r="B39" s="40"/>
      <c r="C39" s="33"/>
      <c r="D39" s="33"/>
      <c r="E39" s="33"/>
      <c r="F39" s="33"/>
      <c r="G39" s="40"/>
      <c r="H39" s="40"/>
    </row>
    <row r="40" spans="1:8" ht="15.75" hidden="1" thickBot="1" x14ac:dyDescent="0.3">
      <c r="A40" s="31"/>
      <c r="B40" s="31" t="s">
        <v>619</v>
      </c>
      <c r="C40" s="33">
        <f>C39</f>
        <v>0</v>
      </c>
      <c r="D40" s="33">
        <f t="shared" ref="D40:H40" si="3">D39</f>
        <v>0</v>
      </c>
      <c r="E40" s="33">
        <f t="shared" si="3"/>
        <v>0</v>
      </c>
      <c r="F40" s="33">
        <f t="shared" si="3"/>
        <v>0</v>
      </c>
      <c r="G40" s="40">
        <f t="shared" si="3"/>
        <v>0</v>
      </c>
      <c r="H40" s="40">
        <f t="shared" si="3"/>
        <v>0</v>
      </c>
    </row>
    <row r="41" spans="1:8" ht="16.5" thickTop="1" thickBot="1" x14ac:dyDescent="0.3">
      <c r="A41" s="34"/>
      <c r="B41" s="34" t="s">
        <v>424</v>
      </c>
      <c r="C41" s="48">
        <f t="shared" ref="C41:H41" si="4">SUM(C8:C40)/2</f>
        <v>119456</v>
      </c>
      <c r="D41" s="48">
        <f t="shared" si="4"/>
        <v>138886.74</v>
      </c>
      <c r="E41" s="48">
        <f t="shared" si="4"/>
        <v>127818</v>
      </c>
      <c r="F41" s="48">
        <f t="shared" si="4"/>
        <v>59344.55</v>
      </c>
      <c r="G41" s="48">
        <f t="shared" si="4"/>
        <v>120736</v>
      </c>
      <c r="H41" s="48">
        <f t="shared" si="4"/>
        <v>138822</v>
      </c>
    </row>
    <row r="42" spans="1:8" ht="15.75" thickTop="1" x14ac:dyDescent="0.25"/>
  </sheetData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6"/>
  <sheetViews>
    <sheetView workbookViewId="0">
      <selection activeCell="I56" sqref="I56"/>
    </sheetView>
  </sheetViews>
  <sheetFormatPr defaultRowHeight="15" x14ac:dyDescent="0.25"/>
  <cols>
    <col min="1" max="1" width="16.85546875" customWidth="1"/>
    <col min="2" max="2" width="28.7109375" bestFit="1" customWidth="1"/>
    <col min="3" max="3" width="8" bestFit="1" customWidth="1"/>
    <col min="4" max="4" width="7.5703125" bestFit="1" customWidth="1"/>
    <col min="5" max="5" width="8.85546875" bestFit="1" customWidth="1"/>
    <col min="6" max="6" width="11.28515625" bestFit="1" customWidth="1"/>
    <col min="7" max="7" width="8.85546875" bestFit="1" customWidth="1"/>
    <col min="8" max="8" width="10.28515625" bestFit="1" customWidth="1"/>
  </cols>
  <sheetData>
    <row r="1" spans="1:8" x14ac:dyDescent="0.25">
      <c r="A1" s="20" t="s">
        <v>0</v>
      </c>
      <c r="B1" s="21"/>
      <c r="C1" s="22"/>
      <c r="D1" s="22"/>
      <c r="E1" s="22"/>
      <c r="F1" s="22"/>
      <c r="G1" s="23"/>
      <c r="H1" s="23"/>
    </row>
    <row r="2" spans="1:8" x14ac:dyDescent="0.25">
      <c r="A2" s="20" t="str">
        <f>[1]Sheet1!$A$2</f>
        <v>BUDGET 2024-2025</v>
      </c>
      <c r="B2" s="21"/>
      <c r="C2" s="22"/>
      <c r="D2" s="95"/>
      <c r="E2" s="22"/>
      <c r="F2" s="22"/>
      <c r="G2" s="23"/>
      <c r="H2" s="23"/>
    </row>
    <row r="3" spans="1:8" x14ac:dyDescent="0.25">
      <c r="A3" s="20" t="s">
        <v>425</v>
      </c>
      <c r="B3" s="21"/>
      <c r="C3" s="22"/>
      <c r="D3" s="22"/>
      <c r="E3" s="22"/>
      <c r="F3" s="22"/>
      <c r="G3" s="23"/>
      <c r="H3" s="129"/>
    </row>
    <row r="4" spans="1:8" x14ac:dyDescent="0.25">
      <c r="A4" s="24"/>
      <c r="B4" s="24"/>
      <c r="C4" s="25"/>
      <c r="D4" s="25"/>
      <c r="E4" s="25"/>
      <c r="F4" s="25"/>
      <c r="G4" s="26"/>
      <c r="H4" s="26"/>
    </row>
    <row r="5" spans="1:8" x14ac:dyDescent="0.25">
      <c r="A5" s="27" t="s">
        <v>32</v>
      </c>
      <c r="B5" s="27" t="s">
        <v>33</v>
      </c>
      <c r="C5" s="38" t="str">
        <f>'[15]23-18-47'!E7</f>
        <v>2022-23</v>
      </c>
      <c r="D5" s="38" t="str">
        <f>'[15]23-18-47'!F7</f>
        <v>2022-23</v>
      </c>
      <c r="E5" s="38" t="str">
        <f>'[15]23-18-47'!G7</f>
        <v>2023-24</v>
      </c>
      <c r="F5" s="38" t="str">
        <f>'[15]23-18-47'!H7</f>
        <v>2023-24</v>
      </c>
      <c r="G5" s="38" t="str">
        <f>'[15]23-18-47'!I7</f>
        <v>2023-24</v>
      </c>
      <c r="H5" s="38" t="str">
        <f>'[15]23-18-47'!J7</f>
        <v>2024-25</v>
      </c>
    </row>
    <row r="6" spans="1:8" x14ac:dyDescent="0.25">
      <c r="A6" s="27" t="s">
        <v>34</v>
      </c>
      <c r="B6" s="27"/>
      <c r="C6" s="38" t="str">
        <f>'[15]23-18-47'!E8</f>
        <v>REVISED</v>
      </c>
      <c r="D6" s="38" t="str">
        <f>'[15]23-18-47'!F8</f>
        <v>ACTUAL</v>
      </c>
      <c r="E6" s="38" t="str">
        <f>'[15]23-18-47'!G8</f>
        <v>ADOPTED</v>
      </c>
      <c r="F6" s="38" t="str">
        <f>'[15]23-18-47'!H8</f>
        <v>ACTUAL</v>
      </c>
      <c r="G6" s="38" t="str">
        <f>'[15]23-18-47'!I8</f>
        <v xml:space="preserve"> REVISED </v>
      </c>
      <c r="H6" s="38" t="str">
        <f>'[15]23-18-47'!J8</f>
        <v>PROPOSED</v>
      </c>
    </row>
    <row r="7" spans="1:8" ht="15.75" thickBot="1" x14ac:dyDescent="0.3">
      <c r="A7" s="29" t="s">
        <v>10</v>
      </c>
      <c r="B7" s="29"/>
      <c r="C7" s="29"/>
      <c r="D7" s="29"/>
      <c r="E7" s="29" t="str">
        <f>'[15]23-18-47'!G9</f>
        <v xml:space="preserve"> BUDGET</v>
      </c>
      <c r="F7" s="29" t="str">
        <f>'[15]23-18-47'!H9</f>
        <v>SIX MONTHS</v>
      </c>
      <c r="G7" s="29" t="str">
        <f>'[15]23-18-47'!I9</f>
        <v xml:space="preserve"> BUDGET</v>
      </c>
      <c r="H7" s="29" t="str">
        <f>'[15]23-18-47'!J9</f>
        <v xml:space="preserve"> BUDGET</v>
      </c>
    </row>
    <row r="8" spans="1:8" ht="15.75" thickTop="1" x14ac:dyDescent="0.25">
      <c r="A8" s="24" t="str">
        <f>'[15]23-18-47'!A10</f>
        <v xml:space="preserve"> 23-5101-18-47                          </v>
      </c>
      <c r="B8" s="24" t="str">
        <f>'[15]23-18-47'!B10</f>
        <v xml:space="preserve"> SALARIES             </v>
      </c>
      <c r="C8" s="31">
        <f>'[15]23-18-47'!E10</f>
        <v>141735</v>
      </c>
      <c r="D8" s="31">
        <f>'[15]23-18-47'!F10</f>
        <v>141656.72</v>
      </c>
      <c r="E8" s="31">
        <f>'[15]23-18-47'!G10</f>
        <v>147226</v>
      </c>
      <c r="F8" s="31">
        <f>'[15]23-18-47'!H10</f>
        <v>73263.679999999993</v>
      </c>
      <c r="G8" s="31">
        <f>'[15]23-18-47'!I10</f>
        <v>148435</v>
      </c>
      <c r="H8" s="31">
        <f>'[15]23-18-47'!J10</f>
        <v>153483</v>
      </c>
    </row>
    <row r="9" spans="1:8" x14ac:dyDescent="0.25">
      <c r="A9" s="24" t="str">
        <f>'[15]23-18-47'!A11</f>
        <v xml:space="preserve"> 23-5106-18-47                          </v>
      </c>
      <c r="B9" s="24" t="str">
        <f>'[15]23-18-47'!B11</f>
        <v xml:space="preserve"> OVERTIME             </v>
      </c>
      <c r="C9" s="31">
        <f>'[15]23-18-47'!E11</f>
        <v>8000</v>
      </c>
      <c r="D9" s="31">
        <f>'[15]23-18-47'!F11</f>
        <v>593.37</v>
      </c>
      <c r="E9" s="31">
        <f>'[15]23-18-47'!G11</f>
        <v>8000</v>
      </c>
      <c r="F9" s="31">
        <f>'[15]23-18-47'!H11</f>
        <v>1118.79</v>
      </c>
      <c r="G9" s="31">
        <f>'[15]23-18-47'!I11</f>
        <v>8000</v>
      </c>
      <c r="H9" s="31">
        <f>'[15]23-18-47'!J11</f>
        <v>8000</v>
      </c>
    </row>
    <row r="10" spans="1:8" x14ac:dyDescent="0.25">
      <c r="A10" s="24" t="str">
        <f>'[15]23-18-47'!A12</f>
        <v xml:space="preserve"> 23-5107-18-47                          </v>
      </c>
      <c r="B10" s="24" t="str">
        <f>'[15]23-18-47'!B12</f>
        <v xml:space="preserve"> HOLIDAY PAY          </v>
      </c>
      <c r="C10" s="31">
        <f>'[15]23-18-47'!E12</f>
        <v>500</v>
      </c>
      <c r="D10" s="31">
        <f>'[15]23-18-47'!F12</f>
        <v>529.13</v>
      </c>
      <c r="E10" s="31">
        <f>'[15]23-18-47'!G12</f>
        <v>500</v>
      </c>
      <c r="F10" s="31">
        <f>'[15]23-18-47'!H12</f>
        <v>294.72000000000003</v>
      </c>
      <c r="G10" s="31">
        <f>'[15]23-18-47'!I12</f>
        <v>1200</v>
      </c>
      <c r="H10" s="31">
        <f>'[15]23-18-47'!J12</f>
        <v>1200</v>
      </c>
    </row>
    <row r="11" spans="1:8" x14ac:dyDescent="0.25">
      <c r="A11" s="24" t="str">
        <f>'[15]23-18-47'!A13</f>
        <v xml:space="preserve"> 23-5110-18-47                          </v>
      </c>
      <c r="B11" s="24" t="str">
        <f>'[15]23-18-47'!B13</f>
        <v xml:space="preserve"> LONGEVITY            </v>
      </c>
      <c r="C11" s="31">
        <f>'[15]23-18-47'!E13</f>
        <v>2220</v>
      </c>
      <c r="D11" s="31">
        <f>'[15]23-18-47'!F13</f>
        <v>2220</v>
      </c>
      <c r="E11" s="31">
        <f>'[15]23-18-47'!G13</f>
        <v>2460</v>
      </c>
      <c r="F11" s="31">
        <f>'[15]23-18-47'!H13</f>
        <v>3090</v>
      </c>
      <c r="G11" s="31">
        <f>'[15]23-18-47'!I13</f>
        <v>3090</v>
      </c>
      <c r="H11" s="31">
        <f>'[15]23-18-47'!J13</f>
        <v>1140</v>
      </c>
    </row>
    <row r="12" spans="1:8" x14ac:dyDescent="0.25">
      <c r="A12" s="24" t="str">
        <f>'[15]23-18-47'!A14</f>
        <v xml:space="preserve"> 23-5111-18-47                          </v>
      </c>
      <c r="B12" s="24" t="str">
        <f>'[15]23-18-47'!B14</f>
        <v xml:space="preserve"> RETIREMENT           </v>
      </c>
      <c r="C12" s="31">
        <f>'[15]23-18-47'!E14</f>
        <v>19198</v>
      </c>
      <c r="D12" s="31">
        <f>'[15]23-18-47'!F14</f>
        <v>18258.8</v>
      </c>
      <c r="E12" s="31">
        <f>'[15]23-18-47'!G14</f>
        <v>20790</v>
      </c>
      <c r="F12" s="31">
        <f>'[15]23-18-47'!H14</f>
        <v>10117.709999999999</v>
      </c>
      <c r="G12" s="31">
        <f>'[15]23-18-47'!I14</f>
        <v>21161</v>
      </c>
      <c r="H12" s="31">
        <f>'[15]23-18-47'!J14</f>
        <v>22003</v>
      </c>
    </row>
    <row r="13" spans="1:8" x14ac:dyDescent="0.25">
      <c r="A13" s="24" t="str">
        <f>'[15]23-18-47'!A15</f>
        <v xml:space="preserve"> 23-5112-18-47                          </v>
      </c>
      <c r="B13" s="24" t="str">
        <f>'[15]23-18-47'!B15</f>
        <v xml:space="preserve"> FICA                 </v>
      </c>
      <c r="C13" s="31">
        <f>'[15]23-18-47'!E15</f>
        <v>11541</v>
      </c>
      <c r="D13" s="31">
        <f>'[15]23-18-47'!F15</f>
        <v>10857.23</v>
      </c>
      <c r="E13" s="31">
        <f>'[15]23-18-47'!G15</f>
        <v>12141</v>
      </c>
      <c r="F13" s="31">
        <f>'[15]23-18-47'!H15</f>
        <v>5846.84</v>
      </c>
      <c r="G13" s="31">
        <f>'[15]23-18-47'!I15</f>
        <v>12205</v>
      </c>
      <c r="H13" s="31">
        <f>'[15]23-18-47'!J15</f>
        <v>12580</v>
      </c>
    </row>
    <row r="14" spans="1:8" x14ac:dyDescent="0.25">
      <c r="A14" s="24" t="str">
        <f>'[15]23-18-47'!A16</f>
        <v xml:space="preserve"> 23-5116-18-47                          </v>
      </c>
      <c r="B14" s="24" t="str">
        <f>'[15]23-18-47'!B16</f>
        <v xml:space="preserve"> HEALTH/LIFE INSURANC </v>
      </c>
      <c r="C14" s="31">
        <f>'[15]23-18-47'!E16</f>
        <v>32955</v>
      </c>
      <c r="D14" s="31">
        <f>'[15]23-18-47'!F16</f>
        <v>32916.480000000003</v>
      </c>
      <c r="E14" s="31">
        <f>'[15]23-18-47'!G16</f>
        <v>31212</v>
      </c>
      <c r="F14" s="31">
        <f>'[15]23-18-47'!H16</f>
        <v>15441.59</v>
      </c>
      <c r="G14" s="31">
        <f>'[15]23-18-47'!I16</f>
        <v>31876</v>
      </c>
      <c r="H14" s="31">
        <f>'[15]23-18-47'!J16</f>
        <v>35579</v>
      </c>
    </row>
    <row r="15" spans="1:8" x14ac:dyDescent="0.25">
      <c r="A15" s="24" t="str">
        <f>'[15]23-18-47'!A17</f>
        <v xml:space="preserve"> 23-5118-18-47                          </v>
      </c>
      <c r="B15" s="24" t="str">
        <f>'[15]23-18-47'!B17</f>
        <v xml:space="preserve"> WORKER COMPENSATION  </v>
      </c>
      <c r="C15" s="31">
        <f>'[15]23-18-47'!E17</f>
        <v>3258</v>
      </c>
      <c r="D15" s="31">
        <f>'[15]23-18-47'!F17</f>
        <v>3091.44</v>
      </c>
      <c r="E15" s="31">
        <f>'[15]23-18-47'!G17</f>
        <v>3127</v>
      </c>
      <c r="F15" s="31">
        <f>'[15]23-18-47'!H17</f>
        <v>1529.57</v>
      </c>
      <c r="G15" s="31">
        <f>'[15]23-18-47'!I17</f>
        <v>3169</v>
      </c>
      <c r="H15" s="31">
        <f>'[15]23-18-47'!J17</f>
        <v>2434</v>
      </c>
    </row>
    <row r="16" spans="1:8" x14ac:dyDescent="0.25">
      <c r="A16" s="24" t="str">
        <f>'[15]23-18-47'!A18</f>
        <v xml:space="preserve"> 23-5119-18-47                          </v>
      </c>
      <c r="B16" s="24" t="str">
        <f>'[15]23-18-47'!B18</f>
        <v xml:space="preserve"> OTHER PAYROLL EXPENS </v>
      </c>
      <c r="C16" s="31">
        <f>'[15]23-18-47'!E18</f>
        <v>520</v>
      </c>
      <c r="D16" s="31">
        <f>'[15]23-18-47'!F18</f>
        <v>989.38</v>
      </c>
      <c r="E16" s="31">
        <f>'[15]23-18-47'!G18</f>
        <v>520</v>
      </c>
      <c r="F16" s="31">
        <f>'[15]23-18-47'!H18</f>
        <v>221.4</v>
      </c>
      <c r="G16" s="31">
        <f>'[15]23-18-47'!I18</f>
        <v>516</v>
      </c>
      <c r="H16" s="31">
        <f>'[15]23-18-47'!J18</f>
        <v>620</v>
      </c>
    </row>
    <row r="17" spans="1:8" x14ac:dyDescent="0.25">
      <c r="A17" s="24" t="str">
        <f>'[15]23-18-47'!A19</f>
        <v xml:space="preserve"> 23-5121-18-47                          </v>
      </c>
      <c r="B17" s="24" t="str">
        <f>'[15]23-18-47'!B19</f>
        <v xml:space="preserve"> ACCRUED VACATION BEN </v>
      </c>
      <c r="C17" s="31">
        <f>'[15]23-18-47'!E19</f>
        <v>0</v>
      </c>
      <c r="D17" s="31">
        <f>'[15]23-18-47'!F19</f>
        <v>2132.77</v>
      </c>
      <c r="E17" s="31">
        <f>'[15]23-18-47'!G19</f>
        <v>0</v>
      </c>
      <c r="F17" s="31">
        <f>'[15]23-18-47'!H19</f>
        <v>0</v>
      </c>
      <c r="G17" s="31">
        <f>'[15]23-18-47'!I19</f>
        <v>0</v>
      </c>
      <c r="H17" s="31">
        <f>'[15]23-18-47'!J19</f>
        <v>0</v>
      </c>
    </row>
    <row r="18" spans="1:8" x14ac:dyDescent="0.25">
      <c r="A18" s="24" t="str">
        <f>'[15]23-18-47'!A20</f>
        <v xml:space="preserve"> 23-5123-18-47                          </v>
      </c>
      <c r="B18" s="24" t="str">
        <f>'[15]23-18-47'!B20</f>
        <v xml:space="preserve"> ACCRUED COMP-TIME BE </v>
      </c>
      <c r="C18" s="31">
        <f>'[15]23-18-47'!E20</f>
        <v>0</v>
      </c>
      <c r="D18" s="31">
        <f>'[15]23-18-47'!F20</f>
        <v>113.24</v>
      </c>
      <c r="E18" s="31">
        <f>'[15]23-18-47'!G20</f>
        <v>0</v>
      </c>
      <c r="F18" s="31">
        <f>'[15]23-18-47'!H20</f>
        <v>0</v>
      </c>
      <c r="G18" s="31">
        <f>'[15]23-18-47'!I20</f>
        <v>0</v>
      </c>
      <c r="H18" s="31">
        <f>'[15]23-18-47'!J20</f>
        <v>0</v>
      </c>
    </row>
    <row r="19" spans="1:8" x14ac:dyDescent="0.25">
      <c r="A19" s="32"/>
      <c r="B19" s="32" t="s">
        <v>108</v>
      </c>
      <c r="C19" s="40">
        <f>'[15]23-18-47'!E21</f>
        <v>219927</v>
      </c>
      <c r="D19" s="40">
        <f>'[15]23-18-47'!F21</f>
        <v>213358.56</v>
      </c>
      <c r="E19" s="40">
        <f>'[15]23-18-47'!G21</f>
        <v>225976</v>
      </c>
      <c r="F19" s="40">
        <f>'[15]23-18-47'!H21</f>
        <v>110924.29999999999</v>
      </c>
      <c r="G19" s="40">
        <f>'[15]23-18-47'!I21</f>
        <v>229652</v>
      </c>
      <c r="H19" s="40">
        <f>'[15]23-18-47'!J21</f>
        <v>237039</v>
      </c>
    </row>
    <row r="20" spans="1:8" x14ac:dyDescent="0.25">
      <c r="A20" s="31" t="str">
        <f>'[15]23-18-47'!A22</f>
        <v xml:space="preserve"> 23-5201-18-47                          </v>
      </c>
      <c r="B20" s="31" t="str">
        <f>'[15]23-18-47'!B22</f>
        <v xml:space="preserve"> OFFICE SUPPLIES      </v>
      </c>
      <c r="C20" s="31">
        <f>'[15]23-18-47'!E22</f>
        <v>350</v>
      </c>
      <c r="D20" s="31">
        <f>'[15]23-18-47'!F22</f>
        <v>320.04000000000002</v>
      </c>
      <c r="E20" s="31">
        <f>'[15]23-18-47'!G22</f>
        <v>300</v>
      </c>
      <c r="F20" s="31">
        <f>'[15]23-18-47'!H22</f>
        <v>0</v>
      </c>
      <c r="G20" s="31">
        <f>'[15]23-18-47'!I22</f>
        <v>300</v>
      </c>
      <c r="H20" s="31">
        <f>'[15]23-18-47'!J22</f>
        <v>400</v>
      </c>
    </row>
    <row r="21" spans="1:8" x14ac:dyDescent="0.25">
      <c r="A21" s="31" t="str">
        <f>'[15]23-18-47'!A23</f>
        <v xml:space="preserve"> 23-5206-18-47                          </v>
      </c>
      <c r="B21" s="31" t="str">
        <f>'[15]23-18-47'!B23</f>
        <v xml:space="preserve"> FUELS OILS LUBRICANT </v>
      </c>
      <c r="C21" s="31">
        <f>'[15]23-18-47'!E23</f>
        <v>12000</v>
      </c>
      <c r="D21" s="31">
        <f>'[15]23-18-47'!F23</f>
        <v>11594.42</v>
      </c>
      <c r="E21" s="31">
        <f>'[15]23-18-47'!G23</f>
        <v>13000</v>
      </c>
      <c r="F21" s="31">
        <f>'[15]23-18-47'!H23</f>
        <v>3495.25</v>
      </c>
      <c r="G21" s="31">
        <f>'[15]23-18-47'!I23</f>
        <v>13000</v>
      </c>
      <c r="H21" s="31">
        <f>'[15]23-18-47'!J23</f>
        <v>15000</v>
      </c>
    </row>
    <row r="22" spans="1:8" x14ac:dyDescent="0.25">
      <c r="A22" s="31" t="str">
        <f>'[15]23-18-47'!A24</f>
        <v xml:space="preserve"> 23-5207-18-47                          </v>
      </c>
      <c r="B22" s="31" t="str">
        <f>'[15]23-18-47'!B24</f>
        <v xml:space="preserve"> SMALL TOOLS AND INST </v>
      </c>
      <c r="C22" s="31">
        <f>'[15]23-18-47'!E24</f>
        <v>200</v>
      </c>
      <c r="D22" s="31">
        <f>'[15]23-18-47'!F24</f>
        <v>182.85</v>
      </c>
      <c r="E22" s="31">
        <f>'[15]23-18-47'!G24</f>
        <v>250</v>
      </c>
      <c r="F22" s="31">
        <f>'[15]23-18-47'!H24</f>
        <v>148.58000000000001</v>
      </c>
      <c r="G22" s="31">
        <f>'[15]23-18-47'!I24</f>
        <v>250</v>
      </c>
      <c r="H22" s="31">
        <f>'[15]23-18-47'!J24</f>
        <v>250</v>
      </c>
    </row>
    <row r="23" spans="1:8" x14ac:dyDescent="0.25">
      <c r="A23" s="31" t="str">
        <f>'[15]23-18-47'!A25</f>
        <v xml:space="preserve"> 23-5208-18-47                          </v>
      </c>
      <c r="B23" s="31" t="str">
        <f>'[15]23-18-47'!B25</f>
        <v xml:space="preserve"> CLEANING SUPPLIES    </v>
      </c>
      <c r="C23" s="31">
        <f>'[15]23-18-47'!E25</f>
        <v>250</v>
      </c>
      <c r="D23" s="31">
        <f>'[15]23-18-47'!F25</f>
        <v>262.02</v>
      </c>
      <c r="E23" s="31">
        <f>'[15]23-18-47'!G25</f>
        <v>300</v>
      </c>
      <c r="F23" s="31">
        <f>'[15]23-18-47'!H25</f>
        <v>0</v>
      </c>
      <c r="G23" s="31">
        <f>'[15]23-18-47'!I25</f>
        <v>300</v>
      </c>
      <c r="H23" s="31">
        <f>'[15]23-18-47'!J25</f>
        <v>300</v>
      </c>
    </row>
    <row r="24" spans="1:8" x14ac:dyDescent="0.25">
      <c r="A24" s="31" t="str">
        <f>'[15]23-18-47'!A26</f>
        <v xml:space="preserve"> 23-5212-18-47                          </v>
      </c>
      <c r="B24" s="31" t="str">
        <f>'[15]23-18-47'!B26</f>
        <v xml:space="preserve"> BOTANICAL &amp; AGRICULT </v>
      </c>
      <c r="C24" s="31">
        <f>'[15]23-18-47'!E26</f>
        <v>19000</v>
      </c>
      <c r="D24" s="31">
        <f>'[15]23-18-47'!F26</f>
        <v>16852.23</v>
      </c>
      <c r="E24" s="31">
        <f>'[15]23-18-47'!G26</f>
        <v>19000</v>
      </c>
      <c r="F24" s="31">
        <f>'[15]23-18-47'!H26</f>
        <v>4290.74</v>
      </c>
      <c r="G24" s="31">
        <f>'[15]23-18-47'!I26</f>
        <v>19000</v>
      </c>
      <c r="H24" s="31">
        <f>'[15]23-18-47'!J26</f>
        <v>20000</v>
      </c>
    </row>
    <row r="25" spans="1:8" x14ac:dyDescent="0.25">
      <c r="A25" s="31" t="str">
        <f>'[15]23-18-47'!A27</f>
        <v xml:space="preserve"> 23-5299-18-47                          </v>
      </c>
      <c r="B25" s="31" t="str">
        <f>'[15]23-18-47'!B27</f>
        <v xml:space="preserve"> MISCELLANEOUS SUPPLI </v>
      </c>
      <c r="C25" s="31">
        <f>'[15]23-18-47'!E27</f>
        <v>1000</v>
      </c>
      <c r="D25" s="31">
        <f>'[15]23-18-47'!F27</f>
        <v>928.73</v>
      </c>
      <c r="E25" s="31">
        <f>'[15]23-18-47'!G27</f>
        <v>800</v>
      </c>
      <c r="F25" s="31">
        <f>'[15]23-18-47'!H27</f>
        <v>110.55</v>
      </c>
      <c r="G25" s="31">
        <f>'[15]23-18-47'!I27</f>
        <v>800</v>
      </c>
      <c r="H25" s="31">
        <f>'[15]23-18-47'!J27</f>
        <v>800</v>
      </c>
    </row>
    <row r="26" spans="1:8" x14ac:dyDescent="0.25">
      <c r="A26" s="32"/>
      <c r="B26" s="32" t="s">
        <v>109</v>
      </c>
      <c r="C26" s="40">
        <f t="shared" ref="C26:H26" si="0">SUM(C20:C25)</f>
        <v>32800</v>
      </c>
      <c r="D26" s="40">
        <f t="shared" si="0"/>
        <v>30140.29</v>
      </c>
      <c r="E26" s="40">
        <f t="shared" si="0"/>
        <v>33650</v>
      </c>
      <c r="F26" s="40">
        <f t="shared" si="0"/>
        <v>8045.12</v>
      </c>
      <c r="G26" s="40">
        <f t="shared" si="0"/>
        <v>33650</v>
      </c>
      <c r="H26" s="40">
        <f t="shared" si="0"/>
        <v>36750</v>
      </c>
    </row>
    <row r="27" spans="1:8" x14ac:dyDescent="0.25">
      <c r="A27" s="31" t="str">
        <f>'[15]23-18-47'!A29</f>
        <v xml:space="preserve"> 23-5302-18-47                          </v>
      </c>
      <c r="B27" s="31" t="str">
        <f>'[15]23-18-47'!B29</f>
        <v xml:space="preserve"> BUILDING MAINTENANCE </v>
      </c>
      <c r="C27" s="31">
        <f>'[15]23-18-47'!E29</f>
        <v>350</v>
      </c>
      <c r="D27" s="31">
        <f>'[15]23-18-47'!F29</f>
        <v>118.01</v>
      </c>
      <c r="E27" s="31">
        <f>'[15]23-18-47'!G29</f>
        <v>350</v>
      </c>
      <c r="F27" s="31">
        <f>'[15]23-18-47'!H29</f>
        <v>56.98</v>
      </c>
      <c r="G27" s="31">
        <f>'[15]23-18-47'!I29</f>
        <v>350</v>
      </c>
      <c r="H27" s="31">
        <f>'[15]23-18-47'!J29</f>
        <v>350</v>
      </c>
    </row>
    <row r="28" spans="1:8" x14ac:dyDescent="0.25">
      <c r="A28" s="31" t="str">
        <f>'[15]23-18-47'!A30</f>
        <v xml:space="preserve"> 23-5303-18-47                          </v>
      </c>
      <c r="B28" s="31" t="str">
        <f>'[15]23-18-47'!B30</f>
        <v xml:space="preserve"> GROUNDS MAINTENANCE  </v>
      </c>
      <c r="C28" s="31">
        <f>'[15]23-18-47'!E30</f>
        <v>3500</v>
      </c>
      <c r="D28" s="31">
        <f>'[15]23-18-47'!F30</f>
        <v>2904.56</v>
      </c>
      <c r="E28" s="31">
        <f>'[15]23-18-47'!G30</f>
        <v>3500</v>
      </c>
      <c r="F28" s="31">
        <f>'[15]23-18-47'!H30</f>
        <v>1617.67</v>
      </c>
      <c r="G28" s="31">
        <f>'[15]23-18-47'!I30</f>
        <v>3500</v>
      </c>
      <c r="H28" s="31">
        <f>'[15]23-18-47'!J30</f>
        <v>3500</v>
      </c>
    </row>
    <row r="29" spans="1:8" x14ac:dyDescent="0.25">
      <c r="A29" s="31" t="str">
        <f>'[15]23-18-47'!A31</f>
        <v xml:space="preserve"> 23-5304-18-47                          </v>
      </c>
      <c r="B29" s="31" t="str">
        <f>'[15]23-18-47'!B31</f>
        <v xml:space="preserve"> MACHINERY &amp; EQUIPMEN </v>
      </c>
      <c r="C29" s="31">
        <f>'[15]23-18-47'!E31</f>
        <v>10000</v>
      </c>
      <c r="D29" s="31">
        <f>'[15]23-18-47'!F31</f>
        <v>10125.120000000001</v>
      </c>
      <c r="E29" s="31">
        <f>'[15]23-18-47'!G31</f>
        <v>10000</v>
      </c>
      <c r="F29" s="31">
        <f>'[15]23-18-47'!H31</f>
        <v>3108.44</v>
      </c>
      <c r="G29" s="31">
        <f>'[15]23-18-47'!I31</f>
        <v>10000</v>
      </c>
      <c r="H29" s="31">
        <f>'[15]23-18-47'!J31</f>
        <v>3108</v>
      </c>
    </row>
    <row r="30" spans="1:8" x14ac:dyDescent="0.25">
      <c r="A30" s="31" t="str">
        <f>'[15]23-18-47'!A32</f>
        <v xml:space="preserve"> 23-5305-18-47                          </v>
      </c>
      <c r="B30" s="31" t="str">
        <f>'[15]23-18-47'!B32</f>
        <v xml:space="preserve"> VEHICLE MAINTENANCE  </v>
      </c>
      <c r="C30" s="31">
        <f>'[15]23-18-47'!E32</f>
        <v>400</v>
      </c>
      <c r="D30" s="31">
        <f>'[15]23-18-47'!F32</f>
        <v>170.06</v>
      </c>
      <c r="E30" s="31">
        <f>'[15]23-18-47'!G32</f>
        <v>400</v>
      </c>
      <c r="F30" s="31">
        <f>'[15]23-18-47'!H32</f>
        <v>15.86</v>
      </c>
      <c r="G30" s="31">
        <f>'[15]23-18-47'!I32</f>
        <v>400</v>
      </c>
      <c r="H30" s="31">
        <f>'[15]23-18-47'!J32</f>
        <v>400</v>
      </c>
    </row>
    <row r="31" spans="1:8" x14ac:dyDescent="0.25">
      <c r="A31" s="31" t="str">
        <f>'[15]23-18-47'!A33</f>
        <v xml:space="preserve"> 23-5317-18-47                          </v>
      </c>
      <c r="B31" s="31" t="str">
        <f>'[15]23-18-47'!B33</f>
        <v xml:space="preserve"> IRRIGATION SYSYEM MA </v>
      </c>
      <c r="C31" s="31">
        <f>'[15]23-18-47'!E33</f>
        <v>5000</v>
      </c>
      <c r="D31" s="31">
        <f>'[15]23-18-47'!F33</f>
        <v>4176.49</v>
      </c>
      <c r="E31" s="31">
        <f>'[15]23-18-47'!G33</f>
        <v>5000</v>
      </c>
      <c r="F31" s="31">
        <f>'[15]23-18-47'!H33</f>
        <v>4026.43</v>
      </c>
      <c r="G31" s="31">
        <f>'[15]23-18-47'!I33</f>
        <v>5000</v>
      </c>
      <c r="H31" s="31">
        <f>'[15]23-18-47'!J33</f>
        <v>5000</v>
      </c>
    </row>
    <row r="32" spans="1:8" x14ac:dyDescent="0.25">
      <c r="A32" s="31" t="str">
        <f>'[15]23-18-47'!A34</f>
        <v xml:space="preserve"> 23-5399-18-47                          </v>
      </c>
      <c r="B32" s="31" t="str">
        <f>'[15]23-18-47'!B34</f>
        <v xml:space="preserve"> MISCELLANEOUS MAINTE </v>
      </c>
      <c r="C32" s="31">
        <f>'[15]23-18-47'!E34</f>
        <v>1000</v>
      </c>
      <c r="D32" s="31">
        <f>'[15]23-18-47'!F34</f>
        <v>791.86</v>
      </c>
      <c r="E32" s="31">
        <f>'[15]23-18-47'!G34</f>
        <v>1000</v>
      </c>
      <c r="F32" s="31">
        <f>'[15]23-18-47'!H34</f>
        <v>0</v>
      </c>
      <c r="G32" s="31">
        <f>'[15]23-18-47'!I34</f>
        <v>1000</v>
      </c>
      <c r="H32" s="31">
        <f>'[15]23-18-47'!J34</f>
        <v>1000</v>
      </c>
    </row>
    <row r="33" spans="1:8" x14ac:dyDescent="0.25">
      <c r="A33" s="32"/>
      <c r="B33" s="32" t="s">
        <v>111</v>
      </c>
      <c r="C33" s="40">
        <f t="shared" ref="C33:H33" si="1">SUM(C27:C32)</f>
        <v>20250</v>
      </c>
      <c r="D33" s="40">
        <f t="shared" si="1"/>
        <v>18286.099999999999</v>
      </c>
      <c r="E33" s="40">
        <f t="shared" si="1"/>
        <v>20250</v>
      </c>
      <c r="F33" s="40">
        <f t="shared" si="1"/>
        <v>8825.3799999999992</v>
      </c>
      <c r="G33" s="40">
        <f t="shared" si="1"/>
        <v>20250</v>
      </c>
      <c r="H33" s="40">
        <f t="shared" si="1"/>
        <v>13358</v>
      </c>
    </row>
    <row r="34" spans="1:8" x14ac:dyDescent="0.25">
      <c r="A34" s="31" t="str">
        <f>'[15]23-18-47'!A36</f>
        <v xml:space="preserve"> 23-5401-18-47                          </v>
      </c>
      <c r="B34" s="31" t="str">
        <f>'[15]23-18-47'!B36</f>
        <v xml:space="preserve"> COMMUNICATIONS       </v>
      </c>
      <c r="C34" s="31">
        <f>'[15]23-18-47'!E36</f>
        <v>600</v>
      </c>
      <c r="D34" s="31">
        <f>'[15]23-18-47'!F36</f>
        <v>785.49</v>
      </c>
      <c r="E34" s="31">
        <f>'[15]23-18-47'!G36</f>
        <v>600</v>
      </c>
      <c r="F34" s="31">
        <f>'[15]23-18-47'!H36</f>
        <v>384.98</v>
      </c>
      <c r="G34" s="31">
        <f>'[15]23-18-47'!I36</f>
        <v>600</v>
      </c>
      <c r="H34" s="31">
        <f>'[15]23-18-47'!J36</f>
        <v>600</v>
      </c>
    </row>
    <row r="35" spans="1:8" x14ac:dyDescent="0.25">
      <c r="A35" s="31" t="str">
        <f>'[15]23-18-47'!A37</f>
        <v xml:space="preserve"> 23-5403-18-47                          </v>
      </c>
      <c r="B35" s="31" t="str">
        <f>'[15]23-18-47'!B37</f>
        <v xml:space="preserve"> GENERAL INSURANCE    </v>
      </c>
      <c r="C35" s="31">
        <f>'[15]23-18-47'!E37</f>
        <v>2894</v>
      </c>
      <c r="D35" s="31">
        <f>'[15]23-18-47'!F37</f>
        <v>2700.09</v>
      </c>
      <c r="E35" s="31">
        <f>'[15]23-18-47'!G37</f>
        <v>3000</v>
      </c>
      <c r="F35" s="31">
        <f>'[15]23-18-47'!H37</f>
        <v>1452.38</v>
      </c>
      <c r="G35" s="31">
        <f>'[15]23-18-47'!I37</f>
        <v>3000</v>
      </c>
      <c r="H35" s="31">
        <f>'[15]23-18-47'!J37</f>
        <v>3000</v>
      </c>
    </row>
    <row r="36" spans="1:8" x14ac:dyDescent="0.25">
      <c r="A36" s="31" t="str">
        <f>'[15]23-18-47'!A38</f>
        <v xml:space="preserve"> 23-5404-18-47                          </v>
      </c>
      <c r="B36" s="31" t="str">
        <f>'[15]23-18-47'!B38</f>
        <v xml:space="preserve"> PROFESSIONAL FEES    </v>
      </c>
      <c r="C36" s="31">
        <f>'[15]23-18-47'!E38</f>
        <v>250</v>
      </c>
      <c r="D36" s="31">
        <f>'[15]23-18-47'!F38</f>
        <v>72</v>
      </c>
      <c r="E36" s="31">
        <f>'[15]23-18-47'!G38</f>
        <v>250</v>
      </c>
      <c r="F36" s="31">
        <f>'[15]23-18-47'!H38</f>
        <v>172</v>
      </c>
      <c r="G36" s="31">
        <f>'[15]23-18-47'!I38</f>
        <v>250</v>
      </c>
      <c r="H36" s="31">
        <f>'[15]23-18-47'!J38</f>
        <v>250</v>
      </c>
    </row>
    <row r="37" spans="1:8" x14ac:dyDescent="0.25">
      <c r="A37" s="31" t="str">
        <f>'[15]23-18-47'!A39</f>
        <v xml:space="preserve"> 23-5406-18-47                          </v>
      </c>
      <c r="B37" s="31" t="str">
        <f>'[15]23-18-47'!B39</f>
        <v xml:space="preserve"> TRAVEL TRAINING &amp; SE </v>
      </c>
      <c r="C37" s="31">
        <f>'[15]23-18-47'!E39</f>
        <v>200</v>
      </c>
      <c r="D37" s="31">
        <f>'[15]23-18-47'!F39</f>
        <v>85</v>
      </c>
      <c r="E37" s="31">
        <f>'[15]23-18-47'!G39</f>
        <v>200</v>
      </c>
      <c r="F37" s="31">
        <f>'[15]23-18-47'!H39</f>
        <v>0</v>
      </c>
      <c r="G37" s="31">
        <f>'[15]23-18-47'!I39</f>
        <v>200</v>
      </c>
      <c r="H37" s="31">
        <f>'[15]23-18-47'!J39</f>
        <v>200</v>
      </c>
    </row>
    <row r="38" spans="1:8" x14ac:dyDescent="0.25">
      <c r="A38" s="31" t="str">
        <f>'[15]23-18-47'!A40</f>
        <v xml:space="preserve"> 23-5408-18-47                          </v>
      </c>
      <c r="B38" s="31" t="str">
        <f>'[15]23-18-47'!B40</f>
        <v xml:space="preserve"> ELECTRIC UTILITY SER </v>
      </c>
      <c r="C38" s="31">
        <f>'[15]23-18-47'!E40</f>
        <v>7000</v>
      </c>
      <c r="D38" s="31">
        <f>'[15]23-18-47'!F40</f>
        <v>3536.53</v>
      </c>
      <c r="E38" s="31">
        <f>'[15]23-18-47'!G40</f>
        <v>7000</v>
      </c>
      <c r="F38" s="31">
        <f>'[15]23-18-47'!H40</f>
        <v>1690.11</v>
      </c>
      <c r="G38" s="31">
        <f>'[15]23-18-47'!I40</f>
        <v>7000</v>
      </c>
      <c r="H38" s="31">
        <f>'[15]23-18-47'!J40</f>
        <v>6500</v>
      </c>
    </row>
    <row r="39" spans="1:8" x14ac:dyDescent="0.25">
      <c r="A39" s="31" t="str">
        <f>'[15]23-18-47'!A41</f>
        <v xml:space="preserve"> 23-5409-18-47                          </v>
      </c>
      <c r="B39" s="31" t="str">
        <f>'[15]23-18-47'!B41</f>
        <v xml:space="preserve"> CONTRACTUAL SERVICES </v>
      </c>
      <c r="C39" s="31">
        <f>'[15]23-18-47'!E41</f>
        <v>300</v>
      </c>
      <c r="D39" s="31">
        <f>'[15]23-18-47'!F41</f>
        <v>0</v>
      </c>
      <c r="E39" s="31">
        <f>'[15]23-18-47'!G41</f>
        <v>300</v>
      </c>
      <c r="F39" s="31">
        <f>'[15]23-18-47'!H41</f>
        <v>0</v>
      </c>
      <c r="G39" s="31">
        <f>'[15]23-18-47'!I41</f>
        <v>300</v>
      </c>
      <c r="H39" s="31">
        <f>'[15]23-18-47'!J41</f>
        <v>300</v>
      </c>
    </row>
    <row r="40" spans="1:8" x14ac:dyDescent="0.25">
      <c r="A40" s="31" t="str">
        <f>'[15]23-18-47'!A42</f>
        <v xml:space="preserve"> 23-5411-18-47                          </v>
      </c>
      <c r="B40" s="31" t="str">
        <f>'[15]23-18-47'!B42</f>
        <v xml:space="preserve"> MACHINERY/EQUIPMENT  </v>
      </c>
      <c r="C40" s="31">
        <f>'[15]23-18-47'!E42</f>
        <v>600</v>
      </c>
      <c r="D40" s="31">
        <f>'[15]23-18-47'!F42</f>
        <v>1347.38</v>
      </c>
      <c r="E40" s="31">
        <f>'[15]23-18-47'!G42</f>
        <v>600</v>
      </c>
      <c r="F40" s="31">
        <f>'[15]23-18-47'!H42</f>
        <v>0</v>
      </c>
      <c r="G40" s="31">
        <f>'[15]23-18-47'!I42</f>
        <v>600</v>
      </c>
      <c r="H40" s="31">
        <f>'[15]23-18-47'!J42</f>
        <v>600</v>
      </c>
    </row>
    <row r="41" spans="1:8" x14ac:dyDescent="0.25">
      <c r="A41" s="31" t="str">
        <f>'[15]23-18-47'!A43</f>
        <v xml:space="preserve"> 23-5423-18-47                          </v>
      </c>
      <c r="B41" s="31" t="str">
        <f>'[15]23-18-47'!B43</f>
        <v xml:space="preserve"> GOLF CART RENTAL EXP </v>
      </c>
      <c r="C41" s="31">
        <f>'[15]23-18-47'!E43</f>
        <v>0</v>
      </c>
      <c r="D41" s="31">
        <f>'[15]23-18-47'!F43</f>
        <v>4900</v>
      </c>
      <c r="E41" s="31">
        <f>'[15]23-18-47'!G43</f>
        <v>0</v>
      </c>
      <c r="F41" s="31">
        <f>'[15]23-18-47'!H43</f>
        <v>0</v>
      </c>
      <c r="G41" s="31">
        <f>'[15]23-18-47'!I43</f>
        <v>0</v>
      </c>
      <c r="H41" s="31">
        <f>'[15]23-18-47'!J43</f>
        <v>0</v>
      </c>
    </row>
    <row r="42" spans="1:8" x14ac:dyDescent="0.25">
      <c r="A42" s="31" t="str">
        <f>'[15]23-18-47'!A44</f>
        <v xml:space="preserve"> 23-5440-18-47                          </v>
      </c>
      <c r="B42" s="31" t="str">
        <f>'[15]23-18-47'!B44</f>
        <v xml:space="preserve"> NATURAL GAS UTILITY  </v>
      </c>
      <c r="C42" s="31">
        <f>'[15]23-18-47'!E44</f>
        <v>1900</v>
      </c>
      <c r="D42" s="31">
        <f>'[15]23-18-47'!F44</f>
        <v>2480.44</v>
      </c>
      <c r="E42" s="31">
        <f>'[15]23-18-47'!G44</f>
        <v>2000</v>
      </c>
      <c r="F42" s="31">
        <f>'[15]23-18-47'!H44</f>
        <v>1616.8</v>
      </c>
      <c r="G42" s="31">
        <f>'[15]23-18-47'!I44</f>
        <v>2000</v>
      </c>
      <c r="H42" s="31">
        <f>'[15]23-18-47'!J44</f>
        <v>2020</v>
      </c>
    </row>
    <row r="43" spans="1:8" x14ac:dyDescent="0.25">
      <c r="A43" s="31" t="str">
        <f>'[15]23-18-47'!A45</f>
        <v xml:space="preserve"> 23-5441-18-47                          </v>
      </c>
      <c r="B43" s="31" t="str">
        <f>'[15]23-18-47'!B45</f>
        <v xml:space="preserve"> SOLID WASTE UTILITY  </v>
      </c>
      <c r="C43" s="31">
        <f>'[15]23-18-47'!E45</f>
        <v>4850</v>
      </c>
      <c r="D43" s="31">
        <f>'[15]23-18-47'!F45</f>
        <v>5726.98</v>
      </c>
      <c r="E43" s="31">
        <f>'[15]23-18-47'!G45</f>
        <v>5044</v>
      </c>
      <c r="F43" s="31">
        <f>'[15]23-18-47'!H45</f>
        <v>2213.1</v>
      </c>
      <c r="G43" s="31">
        <f>'[15]23-18-47'!I45</f>
        <v>5044</v>
      </c>
      <c r="H43" s="31">
        <f>'[15]23-18-47'!J45</f>
        <v>5044</v>
      </c>
    </row>
    <row r="44" spans="1:8" x14ac:dyDescent="0.25">
      <c r="A44" s="31" t="str">
        <f>'[15]23-18-47'!A46</f>
        <v xml:space="preserve"> 23-5442-18-47                          </v>
      </c>
      <c r="B44" s="31" t="str">
        <f>'[15]23-18-47'!B46</f>
        <v xml:space="preserve"> WATER/SEWER UTILITY  </v>
      </c>
      <c r="C44" s="31">
        <f>'[15]23-18-47'!E46</f>
        <v>2370</v>
      </c>
      <c r="D44" s="31">
        <f>'[15]23-18-47'!F46</f>
        <v>2162.17</v>
      </c>
      <c r="E44" s="31">
        <f>'[15]23-18-47'!G46</f>
        <v>2675</v>
      </c>
      <c r="F44" s="31">
        <f>'[15]23-18-47'!H46</f>
        <v>1533.61</v>
      </c>
      <c r="G44" s="31">
        <f>'[15]23-18-47'!I46</f>
        <v>2675</v>
      </c>
      <c r="H44" s="31">
        <f>'[15]23-18-47'!J46</f>
        <v>2755</v>
      </c>
    </row>
    <row r="45" spans="1:8" x14ac:dyDescent="0.25">
      <c r="A45" s="31" t="str">
        <f>'[15]23-18-47'!A47</f>
        <v xml:space="preserve"> 23-5446-18-47                          </v>
      </c>
      <c r="B45" s="31" t="str">
        <f>'[15]23-18-47'!B47</f>
        <v xml:space="preserve"> STORM WATER UTILITY  </v>
      </c>
      <c r="C45" s="31">
        <f>'[15]23-18-47'!E47</f>
        <v>100</v>
      </c>
      <c r="D45" s="31">
        <f>'[15]23-18-47'!F47</f>
        <v>90.96</v>
      </c>
      <c r="E45" s="31">
        <f>'[15]23-18-47'!G47</f>
        <v>100</v>
      </c>
      <c r="F45" s="31">
        <f>'[15]23-18-47'!H47</f>
        <v>45.48</v>
      </c>
      <c r="G45" s="31">
        <f>'[15]23-18-47'!I47</f>
        <v>100</v>
      </c>
      <c r="H45" s="31">
        <f>'[15]23-18-47'!J47</f>
        <v>100</v>
      </c>
    </row>
    <row r="46" spans="1:8" x14ac:dyDescent="0.25">
      <c r="A46" s="31" t="str">
        <f>'[15]23-18-47'!A48</f>
        <v xml:space="preserve"> 23-5455-18-47                          </v>
      </c>
      <c r="B46" s="31" t="str">
        <f>'[15]23-18-47'!B48</f>
        <v xml:space="preserve"> UNIFORM PURCHASE/REN </v>
      </c>
      <c r="C46" s="31">
        <f>'[15]23-18-47'!E48</f>
        <v>500</v>
      </c>
      <c r="D46" s="31">
        <f>'[15]23-18-47'!F48</f>
        <v>395.56</v>
      </c>
      <c r="E46" s="31">
        <f>'[15]23-18-47'!G48</f>
        <v>500</v>
      </c>
      <c r="F46" s="31">
        <f>'[15]23-18-47'!H48</f>
        <v>248.42</v>
      </c>
      <c r="G46" s="31">
        <f>'[15]23-18-47'!I48</f>
        <v>500</v>
      </c>
      <c r="H46" s="31">
        <f>'[15]23-18-47'!J48</f>
        <v>500</v>
      </c>
    </row>
    <row r="47" spans="1:8" x14ac:dyDescent="0.25">
      <c r="A47" s="31" t="str">
        <f>'[15]23-18-47'!A49</f>
        <v xml:space="preserve"> 23-5499-18-47                          </v>
      </c>
      <c r="B47" s="31" t="str">
        <f>'[15]23-18-47'!B49</f>
        <v xml:space="preserve"> MISCELLANEOUS SERVIC </v>
      </c>
      <c r="C47" s="31">
        <f>'[15]23-18-47'!E49</f>
        <v>1000</v>
      </c>
      <c r="D47" s="31">
        <f>'[15]23-18-47'!F49</f>
        <v>1008.53</v>
      </c>
      <c r="E47" s="31">
        <f>'[15]23-18-47'!G49</f>
        <v>1000</v>
      </c>
      <c r="F47" s="31">
        <f>'[15]23-18-47'!H49</f>
        <v>406.43</v>
      </c>
      <c r="G47" s="31">
        <f>'[15]23-18-47'!I49</f>
        <v>1000</v>
      </c>
      <c r="H47" s="31">
        <f>'[15]23-18-47'!J49</f>
        <v>1000</v>
      </c>
    </row>
    <row r="48" spans="1:8" x14ac:dyDescent="0.25">
      <c r="A48" s="32"/>
      <c r="B48" s="32" t="s">
        <v>116</v>
      </c>
      <c r="C48" s="40">
        <f>SUM(C34:C47)</f>
        <v>22564</v>
      </c>
      <c r="D48" s="40">
        <f t="shared" ref="D48:H48" si="2">SUM(D34:D47)</f>
        <v>25291.13</v>
      </c>
      <c r="E48" s="40">
        <f t="shared" si="2"/>
        <v>23269</v>
      </c>
      <c r="F48" s="40">
        <f t="shared" si="2"/>
        <v>9763.3100000000013</v>
      </c>
      <c r="G48" s="40">
        <f t="shared" si="2"/>
        <v>23269</v>
      </c>
      <c r="H48" s="40">
        <f t="shared" si="2"/>
        <v>22869</v>
      </c>
    </row>
    <row r="49" spans="1:8" hidden="1" x14ac:dyDescent="0.25">
      <c r="A49" s="31"/>
      <c r="B49" s="31"/>
      <c r="C49" s="31"/>
      <c r="D49" s="31"/>
      <c r="E49" s="31"/>
      <c r="F49" s="31"/>
      <c r="G49" s="31"/>
      <c r="H49" s="31"/>
    </row>
    <row r="50" spans="1:8" hidden="1" x14ac:dyDescent="0.25">
      <c r="A50" s="32"/>
      <c r="B50" s="32" t="s">
        <v>126</v>
      </c>
      <c r="C50" s="40">
        <f t="shared" ref="C50:H50" si="3">C49</f>
        <v>0</v>
      </c>
      <c r="D50" s="40">
        <f t="shared" si="3"/>
        <v>0</v>
      </c>
      <c r="E50" s="40">
        <f t="shared" si="3"/>
        <v>0</v>
      </c>
      <c r="F50" s="40">
        <f t="shared" si="3"/>
        <v>0</v>
      </c>
      <c r="G50" s="40">
        <f t="shared" si="3"/>
        <v>0</v>
      </c>
      <c r="H50" s="40">
        <f t="shared" si="3"/>
        <v>0</v>
      </c>
    </row>
    <row r="51" spans="1:8" hidden="1" x14ac:dyDescent="0.25">
      <c r="A51" s="31">
        <f>'[15]23-18-47'!A51</f>
        <v>0</v>
      </c>
      <c r="B51" s="31">
        <f>'[15]23-18-47'!B51</f>
        <v>0</v>
      </c>
      <c r="C51" s="31">
        <f>'[15]23-18-47'!E51</f>
        <v>0</v>
      </c>
      <c r="D51" s="31">
        <f>'[15]23-18-47'!F51</f>
        <v>0</v>
      </c>
      <c r="E51" s="31">
        <f>'[15]23-18-47'!G51</f>
        <v>0</v>
      </c>
      <c r="F51" s="31">
        <f>'[15]23-18-47'!H51</f>
        <v>0</v>
      </c>
      <c r="G51" s="31">
        <f>'[15]23-18-47'!I51</f>
        <v>0</v>
      </c>
      <c r="H51" s="31">
        <f>'[15]23-18-47'!J51</f>
        <v>0</v>
      </c>
    </row>
    <row r="52" spans="1:8" x14ac:dyDescent="0.25">
      <c r="A52" s="31" t="str">
        <f>'[15]23-18-47'!A52</f>
        <v xml:space="preserve"> 23-6507-18-47                          </v>
      </c>
      <c r="B52" s="31" t="str">
        <f>'[15]23-18-47'!B52</f>
        <v xml:space="preserve"> IMPROVEMENTS OTHER T </v>
      </c>
      <c r="C52" s="31">
        <f>'[15]23-18-47'!E52</f>
        <v>0</v>
      </c>
      <c r="D52" s="31">
        <f>'[15]23-18-47'!F52</f>
        <v>0</v>
      </c>
      <c r="E52" s="31">
        <f>'[15]23-18-47'!G52</f>
        <v>12000</v>
      </c>
      <c r="F52" s="31">
        <f>'[15]23-18-47'!H52</f>
        <v>0</v>
      </c>
      <c r="G52" s="31">
        <f>'[15]23-18-47'!I52</f>
        <v>12000</v>
      </c>
      <c r="H52" s="31">
        <f>'[15]23-18-47'!J52</f>
        <v>22000</v>
      </c>
    </row>
    <row r="53" spans="1:8" hidden="1" x14ac:dyDescent="0.25">
      <c r="A53" s="31">
        <f>'[15]23-18-47'!A53</f>
        <v>0</v>
      </c>
      <c r="B53" s="31">
        <f>'[15]23-18-47'!B53</f>
        <v>0</v>
      </c>
      <c r="C53" s="31">
        <f>'[15]23-18-47'!E53</f>
        <v>0</v>
      </c>
      <c r="D53" s="31">
        <f>'[15]23-18-47'!F53</f>
        <v>0</v>
      </c>
      <c r="E53" s="31">
        <f>'[15]23-18-47'!G53</f>
        <v>0</v>
      </c>
      <c r="F53" s="31">
        <f>'[15]23-18-47'!H53</f>
        <v>0</v>
      </c>
      <c r="G53" s="31">
        <f>'[15]23-18-47'!I53</f>
        <v>0</v>
      </c>
      <c r="H53" s="31">
        <f>'[15]23-18-47'!J53</f>
        <v>0</v>
      </c>
    </row>
    <row r="54" spans="1:8" ht="15.75" thickBot="1" x14ac:dyDescent="0.3">
      <c r="A54" s="32"/>
      <c r="B54" s="32" t="s">
        <v>237</v>
      </c>
      <c r="C54" s="40">
        <f>SUM(C51:C53)</f>
        <v>0</v>
      </c>
      <c r="D54" s="40">
        <f t="shared" ref="D54:H54" si="4">SUM(D51:D53)</f>
        <v>0</v>
      </c>
      <c r="E54" s="40">
        <f t="shared" si="4"/>
        <v>12000</v>
      </c>
      <c r="F54" s="40">
        <f t="shared" si="4"/>
        <v>0</v>
      </c>
      <c r="G54" s="40">
        <f t="shared" si="4"/>
        <v>12000</v>
      </c>
      <c r="H54" s="40">
        <f t="shared" si="4"/>
        <v>22000</v>
      </c>
    </row>
    <row r="55" spans="1:8" ht="16.5" thickTop="1" thickBot="1" x14ac:dyDescent="0.3">
      <c r="A55" s="34"/>
      <c r="B55" s="34" t="s">
        <v>426</v>
      </c>
      <c r="C55" s="48">
        <f t="shared" ref="C55:H55" si="5">SUM(C8:C54)/2</f>
        <v>295541</v>
      </c>
      <c r="D55" s="48">
        <f t="shared" si="5"/>
        <v>287076.07999999996</v>
      </c>
      <c r="E55" s="48">
        <f t="shared" si="5"/>
        <v>315145</v>
      </c>
      <c r="F55" s="48">
        <f t="shared" si="5"/>
        <v>137558.10999999993</v>
      </c>
      <c r="G55" s="48">
        <f t="shared" si="5"/>
        <v>318821</v>
      </c>
      <c r="H55" s="48">
        <f t="shared" si="5"/>
        <v>332016</v>
      </c>
    </row>
    <row r="56" spans="1:8" ht="15.75" thickTop="1" x14ac:dyDescent="0.25"/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workbookViewId="0">
      <selection activeCell="N25" sqref="N25"/>
    </sheetView>
  </sheetViews>
  <sheetFormatPr defaultRowHeight="15" x14ac:dyDescent="0.25"/>
  <cols>
    <col min="1" max="1" width="13" customWidth="1"/>
    <col min="2" max="2" width="20.140625" bestFit="1" customWidth="1"/>
    <col min="3" max="3" width="8" hidden="1" customWidth="1"/>
    <col min="4" max="4" width="7.5703125" hidden="1" customWidth="1"/>
    <col min="5" max="5" width="8.85546875" bestFit="1" customWidth="1"/>
    <col min="6" max="6" width="11.28515625" bestFit="1" customWidth="1"/>
    <col min="7" max="7" width="8.85546875" bestFit="1" customWidth="1"/>
    <col min="8" max="8" width="10.28515625" bestFit="1" customWidth="1"/>
  </cols>
  <sheetData>
    <row r="1" spans="1:10" x14ac:dyDescent="0.25">
      <c r="A1" s="72"/>
      <c r="B1" s="72"/>
      <c r="C1" s="72"/>
      <c r="D1" s="72"/>
      <c r="E1" s="72"/>
      <c r="F1" s="72"/>
      <c r="G1" s="72"/>
      <c r="H1" s="72"/>
      <c r="I1" s="72"/>
      <c r="J1" s="72"/>
    </row>
    <row r="2" spans="1:10" x14ac:dyDescent="0.25">
      <c r="A2" s="72"/>
      <c r="B2" s="72"/>
      <c r="C2" s="72"/>
      <c r="D2" s="72"/>
      <c r="E2" s="72"/>
      <c r="F2" s="72"/>
      <c r="G2" s="72"/>
      <c r="H2" s="72"/>
      <c r="I2" s="72"/>
      <c r="J2" s="72"/>
    </row>
    <row r="3" spans="1:10" x14ac:dyDescent="0.25">
      <c r="A3" s="144" t="s">
        <v>0</v>
      </c>
      <c r="B3" s="145"/>
      <c r="C3" s="145"/>
      <c r="D3" s="145"/>
      <c r="E3" s="145"/>
      <c r="F3" s="145"/>
      <c r="G3" s="145"/>
      <c r="H3" s="145"/>
      <c r="I3" s="146"/>
      <c r="J3" s="146"/>
    </row>
    <row r="4" spans="1:10" x14ac:dyDescent="0.25">
      <c r="A4" s="144" t="s">
        <v>596</v>
      </c>
      <c r="B4" s="145"/>
      <c r="C4" s="145"/>
      <c r="D4" s="145"/>
      <c r="E4" s="145"/>
      <c r="F4" s="145"/>
      <c r="G4" s="145"/>
      <c r="H4" s="145"/>
      <c r="I4" s="146"/>
      <c r="J4" s="146"/>
    </row>
    <row r="5" spans="1:10" x14ac:dyDescent="0.25">
      <c r="A5" s="144" t="s">
        <v>427</v>
      </c>
      <c r="B5" s="145"/>
      <c r="C5" s="145"/>
      <c r="D5" s="145"/>
      <c r="E5" s="145"/>
      <c r="F5" s="145"/>
      <c r="G5" s="145"/>
      <c r="H5" s="145"/>
      <c r="I5" s="146"/>
      <c r="J5" s="146"/>
    </row>
    <row r="6" spans="1:10" x14ac:dyDescent="0.25">
      <c r="A6" s="72"/>
      <c r="B6" s="72"/>
      <c r="C6" s="72"/>
      <c r="D6" s="72"/>
      <c r="E6" s="72"/>
      <c r="F6" s="72"/>
      <c r="G6" s="72"/>
      <c r="H6" s="72"/>
      <c r="I6" s="143"/>
      <c r="J6" s="143"/>
    </row>
    <row r="7" spans="1:10" x14ac:dyDescent="0.25">
      <c r="A7" s="17" t="s">
        <v>32</v>
      </c>
      <c r="B7" s="17" t="s">
        <v>33</v>
      </c>
      <c r="C7" s="17" t="s">
        <v>2</v>
      </c>
      <c r="D7" s="17" t="s">
        <v>2</v>
      </c>
      <c r="E7" s="17" t="s">
        <v>3</v>
      </c>
      <c r="F7" s="17" t="s">
        <v>3</v>
      </c>
      <c r="G7" s="17" t="s">
        <v>4</v>
      </c>
      <c r="H7" s="17" t="s">
        <v>4</v>
      </c>
      <c r="I7" s="17" t="s">
        <v>4</v>
      </c>
      <c r="J7" s="17" t="s">
        <v>597</v>
      </c>
    </row>
    <row r="8" spans="1:10" x14ac:dyDescent="0.25">
      <c r="A8" s="17" t="s">
        <v>34</v>
      </c>
      <c r="B8" s="17"/>
      <c r="C8" s="17" t="s">
        <v>5</v>
      </c>
      <c r="D8" s="17" t="s">
        <v>6</v>
      </c>
      <c r="E8" s="17" t="s">
        <v>7</v>
      </c>
      <c r="F8" s="17" t="s">
        <v>6</v>
      </c>
      <c r="G8" s="17" t="s">
        <v>8</v>
      </c>
      <c r="H8" s="17" t="s">
        <v>6</v>
      </c>
      <c r="I8" s="17" t="s">
        <v>5</v>
      </c>
      <c r="J8" s="17" t="s">
        <v>9</v>
      </c>
    </row>
    <row r="9" spans="1:10" ht="15.75" thickBot="1" x14ac:dyDescent="0.3">
      <c r="A9" s="18" t="s">
        <v>10</v>
      </c>
      <c r="B9" s="18"/>
      <c r="C9" s="18" t="s">
        <v>11</v>
      </c>
      <c r="D9" s="18"/>
      <c r="E9" s="18" t="s">
        <v>11</v>
      </c>
      <c r="F9" s="18"/>
      <c r="G9" s="18" t="s">
        <v>11</v>
      </c>
      <c r="H9" s="18" t="s">
        <v>12</v>
      </c>
      <c r="I9" s="18" t="s">
        <v>11</v>
      </c>
      <c r="J9" s="18" t="s">
        <v>11</v>
      </c>
    </row>
    <row r="10" spans="1:10" ht="15.75" thickTop="1" x14ac:dyDescent="0.25">
      <c r="A10" s="51"/>
      <c r="B10" s="51"/>
      <c r="C10" s="37"/>
      <c r="D10" s="37"/>
      <c r="E10" s="37"/>
      <c r="F10" s="37"/>
      <c r="G10" s="37"/>
      <c r="H10" s="37"/>
      <c r="I10" s="37"/>
      <c r="J10" s="37"/>
    </row>
    <row r="11" spans="1:10" x14ac:dyDescent="0.25">
      <c r="A11" s="51" t="s">
        <v>428</v>
      </c>
      <c r="B11" s="51" t="s">
        <v>429</v>
      </c>
      <c r="C11" s="51">
        <v>0</v>
      </c>
      <c r="D11" s="51">
        <v>40000</v>
      </c>
      <c r="E11" s="51">
        <v>0</v>
      </c>
      <c r="F11" s="51">
        <v>0</v>
      </c>
      <c r="G11" s="51">
        <v>0</v>
      </c>
      <c r="H11" s="51">
        <v>0</v>
      </c>
      <c r="I11" s="51">
        <v>0</v>
      </c>
      <c r="J11" s="51">
        <v>0</v>
      </c>
    </row>
    <row r="12" spans="1:10" x14ac:dyDescent="0.25">
      <c r="A12" s="51" t="s">
        <v>430</v>
      </c>
      <c r="B12" s="51" t="s">
        <v>246</v>
      </c>
      <c r="C12" s="49">
        <v>6918</v>
      </c>
      <c r="D12" s="49">
        <v>6918.38</v>
      </c>
      <c r="E12" s="49">
        <v>2052</v>
      </c>
      <c r="F12" s="49">
        <v>2052.4</v>
      </c>
      <c r="G12" s="49">
        <v>2023</v>
      </c>
      <c r="H12" s="49">
        <v>1961.18</v>
      </c>
      <c r="I12" s="49">
        <v>2023</v>
      </c>
      <c r="J12" s="49">
        <v>2036</v>
      </c>
    </row>
    <row r="13" spans="1:10" ht="15.75" thickBot="1" x14ac:dyDescent="0.3">
      <c r="A13" s="40"/>
      <c r="B13" s="40" t="s">
        <v>431</v>
      </c>
      <c r="C13" s="51">
        <v>6918</v>
      </c>
      <c r="D13" s="51">
        <v>46918.38</v>
      </c>
      <c r="E13" s="51">
        <v>2052</v>
      </c>
      <c r="F13" s="51">
        <v>2052.4</v>
      </c>
      <c r="G13" s="51">
        <v>2023</v>
      </c>
      <c r="H13" s="51">
        <v>1961.18</v>
      </c>
      <c r="I13" s="51">
        <v>2023</v>
      </c>
      <c r="J13" s="51">
        <v>2036</v>
      </c>
    </row>
    <row r="14" spans="1:10" ht="16.5" thickTop="1" thickBot="1" x14ac:dyDescent="0.3">
      <c r="A14" s="48"/>
      <c r="B14" s="48" t="s">
        <v>432</v>
      </c>
      <c r="C14" s="48">
        <v>6918</v>
      </c>
      <c r="D14" s="35">
        <v>46918.38</v>
      </c>
      <c r="E14" s="48">
        <v>2052</v>
      </c>
      <c r="F14" s="48">
        <v>2052.4</v>
      </c>
      <c r="G14" s="48">
        <v>2023</v>
      </c>
      <c r="H14" s="48">
        <v>1961.18</v>
      </c>
      <c r="I14" s="48">
        <v>2023</v>
      </c>
      <c r="J14" s="48">
        <v>2036</v>
      </c>
    </row>
    <row r="15" spans="1:10" ht="15.75" thickTop="1" x14ac:dyDescent="0.25">
      <c r="A15" s="43"/>
      <c r="B15" s="43"/>
      <c r="C15" s="46"/>
      <c r="D15" s="46"/>
      <c r="E15" s="46"/>
      <c r="F15" s="46"/>
      <c r="G15" s="46"/>
      <c r="H15" s="46"/>
    </row>
  </sheetData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6"/>
  <sheetViews>
    <sheetView topLeftCell="A22" workbookViewId="0">
      <selection activeCell="K47" sqref="K47"/>
    </sheetView>
  </sheetViews>
  <sheetFormatPr defaultRowHeight="15" x14ac:dyDescent="0.25"/>
  <cols>
    <col min="1" max="1" width="20.28515625" customWidth="1"/>
    <col min="2" max="2" width="25.85546875" bestFit="1" customWidth="1"/>
    <col min="3" max="3" width="8.85546875" bestFit="1" customWidth="1"/>
    <col min="4" max="4" width="11.28515625" bestFit="1" customWidth="1"/>
    <col min="5" max="5" width="8.85546875" bestFit="1" customWidth="1"/>
    <col min="6" max="6" width="10.28515625" bestFit="1" customWidth="1"/>
  </cols>
  <sheetData>
    <row r="1" spans="1:8" x14ac:dyDescent="0.25">
      <c r="A1" s="72"/>
      <c r="B1" s="72"/>
      <c r="C1" s="72"/>
      <c r="D1" s="72"/>
      <c r="E1" s="72"/>
      <c r="F1" s="72"/>
      <c r="G1" s="72"/>
      <c r="H1" s="72"/>
    </row>
    <row r="2" spans="1:8" x14ac:dyDescent="0.25">
      <c r="A2" s="72"/>
      <c r="B2" s="72"/>
      <c r="C2" s="72"/>
      <c r="D2" s="72"/>
      <c r="E2" s="72"/>
      <c r="F2" s="72"/>
      <c r="G2" s="72"/>
      <c r="H2" s="72"/>
    </row>
    <row r="3" spans="1:8" x14ac:dyDescent="0.25">
      <c r="A3" s="144" t="s">
        <v>0</v>
      </c>
      <c r="B3" s="144"/>
      <c r="C3" s="144"/>
      <c r="D3" s="144"/>
      <c r="E3" s="144"/>
      <c r="F3" s="144"/>
      <c r="G3" s="144"/>
      <c r="H3" s="144"/>
    </row>
    <row r="4" spans="1:8" x14ac:dyDescent="0.25">
      <c r="A4" s="144" t="s">
        <v>596</v>
      </c>
      <c r="B4" s="144"/>
      <c r="C4" s="144"/>
      <c r="D4" s="144"/>
      <c r="E4" s="144"/>
      <c r="F4" s="144"/>
      <c r="G4" s="144"/>
      <c r="H4" s="144"/>
    </row>
    <row r="5" spans="1:8" x14ac:dyDescent="0.25">
      <c r="A5" s="144" t="s">
        <v>433</v>
      </c>
      <c r="B5" s="144"/>
      <c r="C5" s="144"/>
      <c r="D5" s="144"/>
      <c r="E5" s="144"/>
      <c r="F5" s="144"/>
      <c r="G5" s="144"/>
      <c r="H5" s="144"/>
    </row>
    <row r="6" spans="1:8" x14ac:dyDescent="0.25">
      <c r="A6" s="72"/>
      <c r="B6" s="72"/>
      <c r="C6" s="72"/>
      <c r="D6" s="72"/>
      <c r="E6" s="72"/>
      <c r="F6" s="72"/>
      <c r="G6" s="72"/>
      <c r="H6" s="72"/>
    </row>
    <row r="7" spans="1:8" x14ac:dyDescent="0.25">
      <c r="A7" s="17" t="s">
        <v>32</v>
      </c>
      <c r="B7" s="17" t="s">
        <v>33</v>
      </c>
      <c r="C7" s="171" t="s">
        <v>3</v>
      </c>
      <c r="D7" s="171" t="s">
        <v>3</v>
      </c>
      <c r="E7" s="171" t="s">
        <v>4</v>
      </c>
      <c r="F7" s="171" t="s">
        <v>4</v>
      </c>
      <c r="G7" s="171" t="s">
        <v>4</v>
      </c>
      <c r="H7" s="171" t="s">
        <v>597</v>
      </c>
    </row>
    <row r="8" spans="1:8" x14ac:dyDescent="0.25">
      <c r="A8" s="17" t="s">
        <v>34</v>
      </c>
      <c r="B8" s="17"/>
      <c r="C8" s="171" t="s">
        <v>7</v>
      </c>
      <c r="D8" s="171" t="s">
        <v>6</v>
      </c>
      <c r="E8" s="171" t="s">
        <v>8</v>
      </c>
      <c r="F8" s="171" t="s">
        <v>6</v>
      </c>
      <c r="G8" s="171" t="s">
        <v>5</v>
      </c>
      <c r="H8" s="171" t="s">
        <v>9</v>
      </c>
    </row>
    <row r="9" spans="1:8" ht="15.75" thickBot="1" x14ac:dyDescent="0.3">
      <c r="A9" s="17" t="s">
        <v>10</v>
      </c>
      <c r="B9" s="17"/>
      <c r="C9" s="171" t="s">
        <v>11</v>
      </c>
      <c r="D9" s="171"/>
      <c r="E9" s="171" t="s">
        <v>11</v>
      </c>
      <c r="F9" s="171" t="s">
        <v>12</v>
      </c>
      <c r="G9" s="171" t="s">
        <v>11</v>
      </c>
      <c r="H9" s="171" t="s">
        <v>11</v>
      </c>
    </row>
    <row r="10" spans="1:8" ht="15.75" thickTop="1" x14ac:dyDescent="0.25">
      <c r="A10" s="160"/>
      <c r="B10" s="161" t="s">
        <v>293</v>
      </c>
      <c r="C10" s="172">
        <v>1287369.2100000002</v>
      </c>
      <c r="D10" s="172">
        <v>1287369.2100000002</v>
      </c>
      <c r="E10" s="172">
        <v>1354735.7800000003</v>
      </c>
      <c r="F10" s="172">
        <v>1354735.7800000003</v>
      </c>
      <c r="G10" s="172">
        <v>1354735.7800000003</v>
      </c>
      <c r="H10" s="172">
        <v>486255.78000000026</v>
      </c>
    </row>
    <row r="11" spans="1:8" x14ac:dyDescent="0.25">
      <c r="A11" s="52" t="s">
        <v>434</v>
      </c>
      <c r="B11" s="173"/>
      <c r="C11" s="174"/>
      <c r="D11" s="174"/>
      <c r="E11" s="174"/>
      <c r="F11" s="174"/>
      <c r="G11" s="174"/>
      <c r="H11" s="174"/>
    </row>
    <row r="12" spans="1:8" x14ac:dyDescent="0.25">
      <c r="A12" s="51" t="s">
        <v>435</v>
      </c>
      <c r="B12" s="51" t="s">
        <v>436</v>
      </c>
      <c r="C12" s="37">
        <v>975000</v>
      </c>
      <c r="D12" s="37">
        <v>1049779</v>
      </c>
      <c r="E12" s="37">
        <v>950000</v>
      </c>
      <c r="F12" s="37">
        <v>410523.22</v>
      </c>
      <c r="G12" s="37">
        <v>1000000</v>
      </c>
      <c r="H12" s="37">
        <v>1000000</v>
      </c>
    </row>
    <row r="13" spans="1:8" x14ac:dyDescent="0.25">
      <c r="A13" s="36" t="s">
        <v>437</v>
      </c>
      <c r="B13" s="36" t="s">
        <v>91</v>
      </c>
      <c r="C13" s="37">
        <v>40000</v>
      </c>
      <c r="D13" s="37">
        <v>55626.66</v>
      </c>
      <c r="E13" s="37">
        <v>40000</v>
      </c>
      <c r="F13" s="37">
        <v>36176.730000000003</v>
      </c>
      <c r="G13" s="37">
        <v>70000</v>
      </c>
      <c r="H13" s="37">
        <v>40000</v>
      </c>
    </row>
    <row r="14" spans="1:8" hidden="1" x14ac:dyDescent="0.25">
      <c r="A14" s="36"/>
      <c r="B14" s="36"/>
      <c r="C14" s="37"/>
      <c r="D14" s="51"/>
      <c r="E14" s="37"/>
      <c r="F14" s="37"/>
      <c r="G14" s="37"/>
      <c r="H14" s="37"/>
    </row>
    <row r="15" spans="1:8" ht="15.75" thickBot="1" x14ac:dyDescent="0.3">
      <c r="A15" s="36" t="s">
        <v>438</v>
      </c>
      <c r="B15" s="36" t="s">
        <v>439</v>
      </c>
      <c r="C15" s="51">
        <v>0</v>
      </c>
      <c r="D15" s="51">
        <v>0</v>
      </c>
      <c r="E15" s="51">
        <v>0</v>
      </c>
      <c r="F15" s="51">
        <v>0</v>
      </c>
      <c r="G15" s="51">
        <v>0</v>
      </c>
      <c r="H15" s="51">
        <v>0</v>
      </c>
    </row>
    <row r="16" spans="1:8" ht="15.75" thickBot="1" x14ac:dyDescent="0.3">
      <c r="A16" s="120"/>
      <c r="B16" s="175" t="s">
        <v>226</v>
      </c>
      <c r="C16" s="176">
        <v>1015000</v>
      </c>
      <c r="D16" s="176">
        <v>1105405.6599999999</v>
      </c>
      <c r="E16" s="176">
        <v>990000</v>
      </c>
      <c r="F16" s="176">
        <v>446699.94999999995</v>
      </c>
      <c r="G16" s="176">
        <v>1070000</v>
      </c>
      <c r="H16" s="176">
        <v>1040000</v>
      </c>
    </row>
    <row r="17" spans="1:8" ht="16.5" thickTop="1" thickBot="1" x14ac:dyDescent="0.3">
      <c r="A17" s="48"/>
      <c r="B17" s="48" t="s">
        <v>440</v>
      </c>
      <c r="C17" s="35">
        <v>2302369.21</v>
      </c>
      <c r="D17" s="35">
        <v>2392774.87</v>
      </c>
      <c r="E17" s="35">
        <v>2344735.7800000003</v>
      </c>
      <c r="F17" s="35">
        <v>1801435.7300000002</v>
      </c>
      <c r="G17" s="35">
        <v>2424735.7800000003</v>
      </c>
      <c r="H17" s="35">
        <v>1526255.7800000003</v>
      </c>
    </row>
    <row r="18" spans="1:8" ht="15.75" thickTop="1" x14ac:dyDescent="0.25">
      <c r="A18" s="51" t="s">
        <v>441</v>
      </c>
      <c r="B18" s="51"/>
      <c r="C18" s="37"/>
      <c r="D18" s="37"/>
      <c r="E18" s="37"/>
      <c r="F18" s="37"/>
      <c r="G18" s="37"/>
      <c r="H18" s="37"/>
    </row>
    <row r="19" spans="1:8" x14ac:dyDescent="0.25">
      <c r="A19" s="51" t="s">
        <v>442</v>
      </c>
      <c r="B19" s="51" t="s">
        <v>443</v>
      </c>
      <c r="C19" s="51">
        <v>20000</v>
      </c>
      <c r="D19" s="51">
        <v>20000</v>
      </c>
      <c r="E19" s="51">
        <v>20000</v>
      </c>
      <c r="F19" s="51">
        <v>10000</v>
      </c>
      <c r="G19" s="51">
        <v>20000</v>
      </c>
      <c r="H19" s="51">
        <v>20000</v>
      </c>
    </row>
    <row r="20" spans="1:8" x14ac:dyDescent="0.25">
      <c r="A20" s="51" t="s">
        <v>444</v>
      </c>
      <c r="B20" s="51" t="s">
        <v>445</v>
      </c>
      <c r="C20" s="51">
        <v>64000</v>
      </c>
      <c r="D20" s="51">
        <v>64000</v>
      </c>
      <c r="E20" s="51">
        <v>64000</v>
      </c>
      <c r="F20" s="51">
        <v>32000</v>
      </c>
      <c r="G20" s="51">
        <v>64000</v>
      </c>
      <c r="H20" s="51">
        <v>64000</v>
      </c>
    </row>
    <row r="21" spans="1:8" x14ac:dyDescent="0.25">
      <c r="A21" s="51" t="s">
        <v>446</v>
      </c>
      <c r="B21" s="51" t="s">
        <v>447</v>
      </c>
      <c r="C21" s="51">
        <v>4500</v>
      </c>
      <c r="D21" s="51">
        <v>4500</v>
      </c>
      <c r="E21" s="51">
        <v>4500</v>
      </c>
      <c r="F21" s="51">
        <v>2250</v>
      </c>
      <c r="G21" s="51">
        <v>4500</v>
      </c>
      <c r="H21" s="51">
        <v>4500</v>
      </c>
    </row>
    <row r="22" spans="1:8" x14ac:dyDescent="0.25">
      <c r="A22" s="51" t="s">
        <v>448</v>
      </c>
      <c r="B22" s="51" t="s">
        <v>449</v>
      </c>
      <c r="C22" s="51">
        <v>15000</v>
      </c>
      <c r="D22" s="51">
        <v>15000</v>
      </c>
      <c r="E22" s="51">
        <v>15000</v>
      </c>
      <c r="F22" s="51">
        <v>3750</v>
      </c>
      <c r="G22" s="51">
        <v>15000</v>
      </c>
      <c r="H22" s="51">
        <v>15000</v>
      </c>
    </row>
    <row r="23" spans="1:8" x14ac:dyDescent="0.25">
      <c r="A23" s="51" t="s">
        <v>450</v>
      </c>
      <c r="B23" s="51" t="s">
        <v>451</v>
      </c>
      <c r="C23" s="51">
        <v>15000</v>
      </c>
      <c r="D23" s="51">
        <v>15000</v>
      </c>
      <c r="E23" s="51">
        <v>15000</v>
      </c>
      <c r="F23" s="51">
        <v>7500</v>
      </c>
      <c r="G23" s="51">
        <v>15000</v>
      </c>
      <c r="H23" s="51">
        <v>15000</v>
      </c>
    </row>
    <row r="24" spans="1:8" x14ac:dyDescent="0.25">
      <c r="A24" s="40"/>
      <c r="B24" s="40" t="s">
        <v>452</v>
      </c>
      <c r="C24" s="40">
        <v>118500</v>
      </c>
      <c r="D24" s="40">
        <v>118500</v>
      </c>
      <c r="E24" s="40">
        <v>118500</v>
      </c>
      <c r="F24" s="40">
        <v>55500</v>
      </c>
      <c r="G24" s="40">
        <v>118500</v>
      </c>
      <c r="H24" s="40">
        <v>118500</v>
      </c>
    </row>
    <row r="25" spans="1:8" x14ac:dyDescent="0.25">
      <c r="A25" s="51" t="s">
        <v>453</v>
      </c>
      <c r="B25" s="51" t="s">
        <v>110</v>
      </c>
      <c r="C25" s="51">
        <v>13000</v>
      </c>
      <c r="D25" s="51">
        <v>2154.4299999999998</v>
      </c>
      <c r="E25" s="51">
        <v>113000</v>
      </c>
      <c r="F25" s="51">
        <v>4086</v>
      </c>
      <c r="G25" s="51">
        <v>163000</v>
      </c>
      <c r="H25" s="51">
        <v>20000</v>
      </c>
    </row>
    <row r="26" spans="1:8" x14ac:dyDescent="0.25">
      <c r="A26" s="51" t="s">
        <v>454</v>
      </c>
      <c r="B26" s="51" t="s">
        <v>455</v>
      </c>
      <c r="C26" s="51">
        <v>28500</v>
      </c>
      <c r="D26" s="51">
        <v>33684.769999999997</v>
      </c>
      <c r="E26" s="51">
        <v>25300</v>
      </c>
      <c r="F26" s="51">
        <v>16946.689999999999</v>
      </c>
      <c r="G26" s="51">
        <v>25300</v>
      </c>
      <c r="H26" s="51">
        <v>25300</v>
      </c>
    </row>
    <row r="27" spans="1:8" x14ac:dyDescent="0.25">
      <c r="A27" s="51" t="s">
        <v>456</v>
      </c>
      <c r="B27" s="51" t="s">
        <v>457</v>
      </c>
      <c r="C27" s="51">
        <v>350000</v>
      </c>
      <c r="D27" s="51">
        <v>350000</v>
      </c>
      <c r="E27" s="51">
        <v>0</v>
      </c>
      <c r="F27" s="51">
        <v>0</v>
      </c>
      <c r="G27" s="51">
        <v>0</v>
      </c>
      <c r="H27" s="51">
        <v>0</v>
      </c>
    </row>
    <row r="28" spans="1:8" x14ac:dyDescent="0.25">
      <c r="A28" s="51" t="s">
        <v>458</v>
      </c>
      <c r="B28" s="51" t="s">
        <v>459</v>
      </c>
      <c r="C28" s="51">
        <v>42000</v>
      </c>
      <c r="D28" s="51">
        <v>42000</v>
      </c>
      <c r="E28" s="51">
        <v>42000</v>
      </c>
      <c r="F28" s="51">
        <v>21000</v>
      </c>
      <c r="G28" s="51">
        <v>42000</v>
      </c>
      <c r="H28" s="51">
        <v>42000</v>
      </c>
    </row>
    <row r="29" spans="1:8" x14ac:dyDescent="0.25">
      <c r="A29" s="51" t="s">
        <v>460</v>
      </c>
      <c r="B29" s="51" t="s">
        <v>630</v>
      </c>
      <c r="C29" s="51">
        <v>21000</v>
      </c>
      <c r="D29" s="51">
        <v>17581.89</v>
      </c>
      <c r="E29" s="51">
        <v>21000</v>
      </c>
      <c r="F29" s="51">
        <v>10460.209999999999</v>
      </c>
      <c r="G29" s="51">
        <v>18500</v>
      </c>
      <c r="H29" s="51">
        <v>12000</v>
      </c>
    </row>
    <row r="30" spans="1:8" x14ac:dyDescent="0.25">
      <c r="A30" s="36" t="s">
        <v>620</v>
      </c>
      <c r="B30" s="51" t="s">
        <v>621</v>
      </c>
      <c r="C30" s="51">
        <v>0</v>
      </c>
      <c r="D30" s="51">
        <v>0</v>
      </c>
      <c r="E30" s="51">
        <v>0</v>
      </c>
      <c r="F30" s="51">
        <v>0</v>
      </c>
      <c r="G30" s="51">
        <v>2500</v>
      </c>
      <c r="H30" s="51">
        <v>10000</v>
      </c>
    </row>
    <row r="31" spans="1:8" x14ac:dyDescent="0.25">
      <c r="A31" s="36" t="s">
        <v>622</v>
      </c>
      <c r="B31" s="51" t="s">
        <v>623</v>
      </c>
      <c r="C31" s="51">
        <v>0</v>
      </c>
      <c r="D31" s="51">
        <v>0</v>
      </c>
      <c r="E31" s="51">
        <v>0</v>
      </c>
      <c r="F31" s="51">
        <v>0</v>
      </c>
      <c r="G31" s="51">
        <v>28000</v>
      </c>
      <c r="H31" s="51">
        <v>25000</v>
      </c>
    </row>
    <row r="32" spans="1:8" x14ac:dyDescent="0.25">
      <c r="A32" s="40"/>
      <c r="B32" s="40" t="s">
        <v>461</v>
      </c>
      <c r="C32" s="40">
        <v>454500</v>
      </c>
      <c r="D32" s="40">
        <v>445421.09</v>
      </c>
      <c r="E32" s="40">
        <v>201300</v>
      </c>
      <c r="F32" s="40">
        <v>52492.9</v>
      </c>
      <c r="G32" s="40">
        <v>279300</v>
      </c>
      <c r="H32" s="40">
        <v>134300</v>
      </c>
    </row>
    <row r="33" spans="1:8" x14ac:dyDescent="0.25">
      <c r="A33" s="32" t="s">
        <v>624</v>
      </c>
      <c r="B33" s="40" t="s">
        <v>625</v>
      </c>
      <c r="C33" s="40">
        <v>0</v>
      </c>
      <c r="D33" s="40">
        <v>0</v>
      </c>
      <c r="E33" s="40">
        <v>0</v>
      </c>
      <c r="F33" s="40">
        <v>0</v>
      </c>
      <c r="G33" s="40">
        <v>0</v>
      </c>
      <c r="H33" s="40">
        <v>22000</v>
      </c>
    </row>
    <row r="34" spans="1:8" x14ac:dyDescent="0.25">
      <c r="A34" s="49"/>
      <c r="B34" s="40" t="s">
        <v>626</v>
      </c>
      <c r="C34" s="49">
        <v>0</v>
      </c>
      <c r="D34" s="49">
        <v>0</v>
      </c>
      <c r="E34" s="49">
        <v>0</v>
      </c>
      <c r="F34" s="49">
        <v>0</v>
      </c>
      <c r="G34" s="49">
        <v>0</v>
      </c>
      <c r="H34" s="49">
        <v>22000</v>
      </c>
    </row>
    <row r="35" spans="1:8" x14ac:dyDescent="0.25">
      <c r="A35" s="36" t="s">
        <v>631</v>
      </c>
      <c r="B35" s="49" t="s">
        <v>632</v>
      </c>
      <c r="C35" s="51">
        <v>0</v>
      </c>
      <c r="D35" s="51">
        <v>0</v>
      </c>
      <c r="E35" s="51">
        <v>0</v>
      </c>
      <c r="F35" s="51">
        <v>81930</v>
      </c>
      <c r="G35" s="51">
        <v>81930</v>
      </c>
      <c r="H35" s="51">
        <v>0</v>
      </c>
    </row>
    <row r="36" spans="1:8" x14ac:dyDescent="0.25">
      <c r="A36" s="32"/>
      <c r="B36" s="40" t="s">
        <v>627</v>
      </c>
      <c r="C36" s="40">
        <v>0</v>
      </c>
      <c r="D36" s="40">
        <v>0</v>
      </c>
      <c r="E36" s="40">
        <v>0</v>
      </c>
      <c r="F36" s="40">
        <v>81930</v>
      </c>
      <c r="G36" s="40">
        <v>81930</v>
      </c>
      <c r="H36" s="40">
        <v>0</v>
      </c>
    </row>
    <row r="37" spans="1:8" x14ac:dyDescent="0.25">
      <c r="A37" s="51" t="s">
        <v>462</v>
      </c>
      <c r="B37" s="51" t="s">
        <v>463</v>
      </c>
      <c r="C37" s="51">
        <v>97750</v>
      </c>
      <c r="D37" s="51">
        <v>97750</v>
      </c>
      <c r="E37" s="51">
        <v>97750</v>
      </c>
      <c r="F37" s="51">
        <v>48874.98</v>
      </c>
      <c r="G37" s="51">
        <v>97750</v>
      </c>
      <c r="H37" s="51">
        <v>97750</v>
      </c>
    </row>
    <row r="38" spans="1:8" x14ac:dyDescent="0.25">
      <c r="A38" s="51" t="s">
        <v>464</v>
      </c>
      <c r="B38" s="51" t="s">
        <v>465</v>
      </c>
      <c r="C38" s="51">
        <v>316368</v>
      </c>
      <c r="D38" s="51">
        <v>316368</v>
      </c>
      <c r="E38" s="51">
        <v>303722</v>
      </c>
      <c r="F38" s="51">
        <v>150499.98000000001</v>
      </c>
      <c r="G38" s="51">
        <v>301000</v>
      </c>
      <c r="H38" s="51">
        <v>341078</v>
      </c>
    </row>
    <row r="39" spans="1:8" x14ac:dyDescent="0.25">
      <c r="A39" s="51" t="s">
        <v>628</v>
      </c>
      <c r="B39" s="51" t="s">
        <v>629</v>
      </c>
      <c r="C39" s="51">
        <v>0</v>
      </c>
      <c r="D39" s="51">
        <v>0</v>
      </c>
      <c r="E39" s="51">
        <v>0</v>
      </c>
      <c r="F39" s="51">
        <v>0</v>
      </c>
      <c r="G39" s="51">
        <v>0</v>
      </c>
      <c r="H39" s="51">
        <v>89005</v>
      </c>
    </row>
    <row r="40" spans="1:8" x14ac:dyDescent="0.25">
      <c r="A40" s="51" t="s">
        <v>466</v>
      </c>
      <c r="B40" s="51" t="s">
        <v>463</v>
      </c>
      <c r="C40" s="51">
        <v>7000</v>
      </c>
      <c r="D40" s="51">
        <v>7000</v>
      </c>
      <c r="E40" s="51">
        <v>7000</v>
      </c>
      <c r="F40" s="51">
        <v>0</v>
      </c>
      <c r="G40" s="51">
        <v>7000</v>
      </c>
      <c r="H40" s="51">
        <v>7000</v>
      </c>
    </row>
    <row r="41" spans="1:8" x14ac:dyDescent="0.25">
      <c r="A41" s="51" t="s">
        <v>633</v>
      </c>
      <c r="B41" s="51" t="s">
        <v>634</v>
      </c>
      <c r="C41" s="51">
        <v>0</v>
      </c>
      <c r="D41" s="51">
        <v>0</v>
      </c>
      <c r="E41" s="51">
        <v>1000000</v>
      </c>
      <c r="F41" s="51">
        <v>0</v>
      </c>
      <c r="G41" s="51">
        <v>1000000</v>
      </c>
      <c r="H41" s="51">
        <v>0</v>
      </c>
    </row>
    <row r="42" spans="1:8" x14ac:dyDescent="0.25">
      <c r="A42" s="51" t="s">
        <v>467</v>
      </c>
      <c r="B42" s="51" t="s">
        <v>468</v>
      </c>
      <c r="C42" s="51">
        <v>3000</v>
      </c>
      <c r="D42" s="51">
        <v>3000</v>
      </c>
      <c r="E42" s="51">
        <v>3000</v>
      </c>
      <c r="F42" s="51">
        <v>0</v>
      </c>
      <c r="G42" s="51">
        <v>3000</v>
      </c>
      <c r="H42" s="51">
        <v>3000</v>
      </c>
    </row>
    <row r="43" spans="1:8" x14ac:dyDescent="0.25">
      <c r="A43" s="51" t="s">
        <v>469</v>
      </c>
      <c r="B43" s="51" t="s">
        <v>470</v>
      </c>
      <c r="C43" s="51">
        <v>50000</v>
      </c>
      <c r="D43" s="51">
        <v>50000</v>
      </c>
      <c r="E43" s="51">
        <v>50000</v>
      </c>
      <c r="F43" s="51">
        <v>0</v>
      </c>
      <c r="G43" s="51">
        <v>50000</v>
      </c>
      <c r="H43" s="51">
        <v>50000</v>
      </c>
    </row>
    <row r="44" spans="1:8" ht="15.75" thickBot="1" x14ac:dyDescent="0.3">
      <c r="A44" s="177"/>
      <c r="B44" s="177" t="s">
        <v>471</v>
      </c>
      <c r="C44" s="177">
        <v>474118</v>
      </c>
      <c r="D44" s="177">
        <v>474118</v>
      </c>
      <c r="E44" s="177">
        <v>1461472</v>
      </c>
      <c r="F44" s="177">
        <v>199374.96000000002</v>
      </c>
      <c r="G44" s="177">
        <v>1458750</v>
      </c>
      <c r="H44" s="177">
        <v>587833</v>
      </c>
    </row>
    <row r="45" spans="1:8" ht="15.75" thickBot="1" x14ac:dyDescent="0.3">
      <c r="A45" s="56"/>
      <c r="B45" s="56" t="s">
        <v>329</v>
      </c>
      <c r="C45" s="56">
        <v>1047118</v>
      </c>
      <c r="D45" s="56">
        <v>1038039.09</v>
      </c>
      <c r="E45" s="56">
        <v>1781272</v>
      </c>
      <c r="F45" s="56">
        <v>389297.86</v>
      </c>
      <c r="G45" s="56">
        <v>1938480</v>
      </c>
      <c r="H45" s="56">
        <v>862633</v>
      </c>
    </row>
    <row r="46" spans="1:8" ht="15.75" thickTop="1" x14ac:dyDescent="0.25">
      <c r="A46" s="51"/>
      <c r="B46" s="51"/>
      <c r="C46" s="51"/>
      <c r="D46" s="51"/>
      <c r="E46" s="51"/>
      <c r="F46" s="51"/>
      <c r="G46" s="51"/>
      <c r="H46" s="37"/>
    </row>
    <row r="47" spans="1:8" x14ac:dyDescent="0.25">
      <c r="A47" s="51"/>
      <c r="B47" s="51" t="s">
        <v>330</v>
      </c>
      <c r="C47" s="51">
        <v>1255251.21</v>
      </c>
      <c r="D47" s="51">
        <v>1354735.7800000003</v>
      </c>
      <c r="E47" s="51">
        <v>563463.78000000026</v>
      </c>
      <c r="F47" s="51">
        <v>1412137.87</v>
      </c>
      <c r="G47" s="51">
        <v>486255.78000000026</v>
      </c>
      <c r="H47" s="51">
        <v>663622.78000000026</v>
      </c>
    </row>
    <row r="48" spans="1:8" x14ac:dyDescent="0.25">
      <c r="A48" s="51"/>
      <c r="B48" s="51"/>
      <c r="C48" s="51"/>
      <c r="D48" s="51"/>
      <c r="E48" s="51"/>
      <c r="F48" s="51"/>
      <c r="G48" s="51"/>
      <c r="H48" s="37"/>
    </row>
    <row r="49" spans="1:8" x14ac:dyDescent="0.25">
      <c r="A49" s="51"/>
      <c r="B49" s="51" t="s">
        <v>331</v>
      </c>
      <c r="C49" s="51">
        <v>-32118</v>
      </c>
      <c r="D49" s="51">
        <v>67366.569999999949</v>
      </c>
      <c r="E49" s="51">
        <v>-791272</v>
      </c>
      <c r="F49" s="51">
        <v>57402.089999999967</v>
      </c>
      <c r="G49" s="51">
        <v>-868480</v>
      </c>
      <c r="H49" s="51">
        <v>177367</v>
      </c>
    </row>
    <row r="50" spans="1:8" x14ac:dyDescent="0.25">
      <c r="A50" s="51"/>
      <c r="B50" s="51"/>
      <c r="C50" s="51"/>
      <c r="D50" s="51"/>
      <c r="E50" s="51"/>
      <c r="F50" s="51"/>
      <c r="G50" s="51"/>
      <c r="H50" s="51"/>
    </row>
    <row r="51" spans="1:8" x14ac:dyDescent="0.25">
      <c r="A51" s="178"/>
      <c r="B51" s="51"/>
      <c r="C51" s="51"/>
      <c r="D51" s="51"/>
      <c r="E51" s="51"/>
      <c r="F51" s="51"/>
      <c r="G51" s="51"/>
      <c r="H51" s="51"/>
    </row>
    <row r="52" spans="1:8" x14ac:dyDescent="0.25">
      <c r="A52" s="178"/>
      <c r="B52" s="51"/>
      <c r="C52" s="51"/>
      <c r="D52" s="51"/>
      <c r="E52" s="51"/>
      <c r="F52" s="51"/>
      <c r="G52" s="51"/>
      <c r="H52" s="51"/>
    </row>
    <row r="53" spans="1:8" x14ac:dyDescent="0.25">
      <c r="A53" s="179"/>
      <c r="B53" s="51"/>
      <c r="C53" s="51"/>
      <c r="D53" s="51"/>
      <c r="E53" s="51"/>
      <c r="F53" s="51"/>
      <c r="G53" s="51"/>
      <c r="H53" s="51"/>
    </row>
    <row r="54" spans="1:8" x14ac:dyDescent="0.25">
      <c r="A54" s="180"/>
      <c r="B54" s="36"/>
      <c r="C54" s="51"/>
      <c r="D54" s="51"/>
      <c r="E54" s="51"/>
      <c r="F54" s="51"/>
      <c r="G54" s="51"/>
      <c r="H54" s="51"/>
    </row>
    <row r="55" spans="1:8" x14ac:dyDescent="0.25">
      <c r="A55" s="179"/>
      <c r="B55" s="51"/>
      <c r="C55" s="51"/>
      <c r="D55" s="51"/>
      <c r="E55" s="51"/>
      <c r="F55" s="51"/>
      <c r="G55" s="51"/>
      <c r="H55" s="51"/>
    </row>
    <row r="56" spans="1:8" x14ac:dyDescent="0.25">
      <c r="A56" s="181"/>
      <c r="B56" s="51"/>
      <c r="C56" s="51"/>
      <c r="D56" s="51"/>
      <c r="E56" s="51"/>
      <c r="F56" s="51"/>
      <c r="G56" s="51"/>
      <c r="H56" s="51"/>
    </row>
  </sheetData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workbookViewId="0">
      <selection activeCell="I25" sqref="I25"/>
    </sheetView>
  </sheetViews>
  <sheetFormatPr defaultRowHeight="15" x14ac:dyDescent="0.25"/>
  <cols>
    <col min="1" max="1" width="33.28515625" customWidth="1"/>
  </cols>
  <sheetData>
    <row r="1" spans="1:7" x14ac:dyDescent="0.25">
      <c r="A1" s="36"/>
      <c r="B1" s="51"/>
      <c r="C1" s="51"/>
      <c r="D1" s="51"/>
      <c r="E1" s="51"/>
      <c r="F1" s="51"/>
      <c r="G1" s="144"/>
    </row>
    <row r="2" spans="1:7" x14ac:dyDescent="0.25">
      <c r="A2" s="183" t="s">
        <v>0</v>
      </c>
      <c r="B2" s="144"/>
      <c r="C2" s="144"/>
      <c r="D2" s="144"/>
      <c r="E2" s="144"/>
      <c r="F2" s="144"/>
      <c r="G2" s="144"/>
    </row>
    <row r="3" spans="1:7" x14ac:dyDescent="0.25">
      <c r="A3" s="183" t="s">
        <v>596</v>
      </c>
      <c r="B3" s="144"/>
      <c r="C3" s="144"/>
      <c r="D3" s="144"/>
      <c r="E3" s="144"/>
      <c r="F3" s="144"/>
      <c r="G3" s="144"/>
    </row>
    <row r="4" spans="1:7" x14ac:dyDescent="0.25">
      <c r="A4" s="183" t="s">
        <v>639</v>
      </c>
      <c r="B4" s="144"/>
      <c r="C4" s="144"/>
      <c r="D4" s="144"/>
      <c r="E4" s="144"/>
      <c r="F4" s="144"/>
      <c r="G4" s="184"/>
    </row>
    <row r="5" spans="1:7" x14ac:dyDescent="0.25">
      <c r="A5" s="183"/>
      <c r="B5" s="144"/>
      <c r="C5" s="144"/>
      <c r="D5" s="144"/>
      <c r="E5" s="144"/>
      <c r="F5" s="144"/>
      <c r="G5" s="184"/>
    </row>
    <row r="6" spans="1:7" x14ac:dyDescent="0.25">
      <c r="A6" s="170" t="s">
        <v>33</v>
      </c>
      <c r="B6" s="17" t="s">
        <v>3</v>
      </c>
      <c r="C6" s="17" t="s">
        <v>3</v>
      </c>
      <c r="D6" s="17" t="s">
        <v>4</v>
      </c>
      <c r="E6" s="17" t="s">
        <v>4</v>
      </c>
      <c r="F6" s="17" t="s">
        <v>4</v>
      </c>
      <c r="G6" s="17" t="s">
        <v>597</v>
      </c>
    </row>
    <row r="7" spans="1:7" x14ac:dyDescent="0.25">
      <c r="A7" s="170"/>
      <c r="B7" s="17" t="s">
        <v>7</v>
      </c>
      <c r="C7" s="17" t="s">
        <v>6</v>
      </c>
      <c r="D7" s="17" t="s">
        <v>8</v>
      </c>
      <c r="E7" s="17" t="s">
        <v>6</v>
      </c>
      <c r="F7" s="17" t="s">
        <v>5</v>
      </c>
      <c r="G7" s="17" t="s">
        <v>9</v>
      </c>
    </row>
    <row r="8" spans="1:7" ht="15.75" thickBot="1" x14ac:dyDescent="0.3">
      <c r="A8" s="29"/>
      <c r="B8" s="18"/>
      <c r="C8" s="18"/>
      <c r="D8" s="18" t="s">
        <v>11</v>
      </c>
      <c r="E8" s="18" t="s">
        <v>12</v>
      </c>
      <c r="F8" s="18" t="s">
        <v>11</v>
      </c>
      <c r="G8" s="18" t="s">
        <v>11</v>
      </c>
    </row>
    <row r="9" spans="1:7" ht="15.75" thickTop="1" x14ac:dyDescent="0.25">
      <c r="A9" s="36" t="s">
        <v>13</v>
      </c>
      <c r="B9" s="51">
        <v>5176053.3500000006</v>
      </c>
      <c r="C9" s="51">
        <v>5176053.3500000006</v>
      </c>
      <c r="D9" s="51">
        <v>8161577.96</v>
      </c>
      <c r="E9" s="51">
        <v>8161577.96</v>
      </c>
      <c r="F9" s="51">
        <v>8161577.96</v>
      </c>
      <c r="G9" s="51">
        <v>5216054.6400000006</v>
      </c>
    </row>
    <row r="10" spans="1:7" x14ac:dyDescent="0.25">
      <c r="A10" s="36" t="s">
        <v>14</v>
      </c>
      <c r="B10" s="72"/>
      <c r="C10" s="72"/>
      <c r="D10" s="72"/>
      <c r="E10" s="72"/>
      <c r="F10" s="72"/>
      <c r="G10" s="72"/>
    </row>
    <row r="11" spans="1:7" x14ac:dyDescent="0.25">
      <c r="A11" s="50" t="s">
        <v>472</v>
      </c>
      <c r="B11" s="49">
        <v>2873558</v>
      </c>
      <c r="C11" s="49">
        <v>5596348.4900000002</v>
      </c>
      <c r="D11" s="49">
        <v>150000</v>
      </c>
      <c r="E11" s="49">
        <v>67287.899999999994</v>
      </c>
      <c r="F11" s="49">
        <v>1087509.6800000002</v>
      </c>
      <c r="G11" s="49">
        <v>125000</v>
      </c>
    </row>
    <row r="12" spans="1:7" x14ac:dyDescent="0.25">
      <c r="A12" s="32" t="s">
        <v>226</v>
      </c>
      <c r="B12" s="40">
        <v>2873558</v>
      </c>
      <c r="C12" s="40">
        <v>5596348.4900000002</v>
      </c>
      <c r="D12" s="40">
        <v>150000</v>
      </c>
      <c r="E12" s="40">
        <v>67287.899999999994</v>
      </c>
      <c r="F12" s="40">
        <v>1087509.6800000002</v>
      </c>
      <c r="G12" s="40">
        <v>125000</v>
      </c>
    </row>
    <row r="13" spans="1:7" ht="15.75" thickBot="1" x14ac:dyDescent="0.3">
      <c r="A13" s="185" t="s">
        <v>440</v>
      </c>
      <c r="B13" s="177">
        <v>8049611.3500000006</v>
      </c>
      <c r="C13" s="177">
        <v>10772401.84</v>
      </c>
      <c r="D13" s="177">
        <v>8311577.96</v>
      </c>
      <c r="E13" s="177">
        <v>8228865.8600000003</v>
      </c>
      <c r="F13" s="177">
        <v>9249087.6400000006</v>
      </c>
      <c r="G13" s="177">
        <v>5341054.6400000006</v>
      </c>
    </row>
    <row r="14" spans="1:7" x14ac:dyDescent="0.25">
      <c r="A14" s="36" t="s">
        <v>17</v>
      </c>
      <c r="B14" s="51"/>
      <c r="C14" s="51"/>
      <c r="D14" s="51"/>
      <c r="E14" s="51"/>
      <c r="F14" s="51"/>
      <c r="G14" s="51"/>
    </row>
    <row r="15" spans="1:7" ht="15.75" thickBot="1" x14ac:dyDescent="0.3">
      <c r="A15" s="186" t="s">
        <v>473</v>
      </c>
      <c r="B15" s="186">
        <v>2650885</v>
      </c>
      <c r="C15" s="186">
        <v>2610823.88</v>
      </c>
      <c r="D15" s="186">
        <v>3997666</v>
      </c>
      <c r="E15" s="186">
        <v>971549.22</v>
      </c>
      <c r="F15" s="186">
        <v>4033033</v>
      </c>
      <c r="G15" s="186">
        <v>3849500</v>
      </c>
    </row>
    <row r="16" spans="1:7" ht="15.75" thickBot="1" x14ac:dyDescent="0.3">
      <c r="A16" s="187" t="s">
        <v>329</v>
      </c>
      <c r="B16" s="187">
        <v>2650885</v>
      </c>
      <c r="C16" s="187">
        <v>2610823.88</v>
      </c>
      <c r="D16" s="187">
        <v>3997666</v>
      </c>
      <c r="E16" s="187">
        <v>971549.22</v>
      </c>
      <c r="F16" s="187">
        <v>4033033</v>
      </c>
      <c r="G16" s="187">
        <v>3849500</v>
      </c>
    </row>
    <row r="17" spans="1:7" x14ac:dyDescent="0.25">
      <c r="A17" s="36"/>
      <c r="B17" s="51"/>
      <c r="C17" s="51"/>
      <c r="D17" s="51"/>
      <c r="E17" s="51"/>
      <c r="F17" s="51"/>
      <c r="G17" s="51"/>
    </row>
    <row r="18" spans="1:7" x14ac:dyDescent="0.25">
      <c r="A18" s="36" t="s">
        <v>28</v>
      </c>
      <c r="B18" s="51">
        <v>5398726.3500000006</v>
      </c>
      <c r="C18" s="182">
        <v>8161577.96</v>
      </c>
      <c r="D18" s="51">
        <v>4313911.96</v>
      </c>
      <c r="E18" s="51">
        <v>7257316.6400000006</v>
      </c>
      <c r="F18" s="51">
        <v>5216054.6400000006</v>
      </c>
      <c r="G18" s="51">
        <v>1491554.6400000006</v>
      </c>
    </row>
    <row r="19" spans="1:7" x14ac:dyDescent="0.25">
      <c r="A19" s="36"/>
      <c r="B19" s="51"/>
      <c r="C19" s="51"/>
      <c r="D19" s="51"/>
      <c r="E19" s="51"/>
      <c r="F19" s="51"/>
      <c r="G19" s="51"/>
    </row>
    <row r="20" spans="1:7" x14ac:dyDescent="0.25">
      <c r="A20" s="36" t="s">
        <v>474</v>
      </c>
      <c r="B20" s="51">
        <v>222673</v>
      </c>
      <c r="C20" s="51">
        <v>2985524.6099999994</v>
      </c>
      <c r="D20" s="51">
        <v>-3847666</v>
      </c>
      <c r="E20" s="51">
        <v>-904261.31999999937</v>
      </c>
      <c r="F20" s="51">
        <v>-2945523.3199999994</v>
      </c>
      <c r="G20" s="51">
        <v>-3724500</v>
      </c>
    </row>
    <row r="21" spans="1:7" x14ac:dyDescent="0.25">
      <c r="A21" s="45"/>
      <c r="B21" s="43"/>
      <c r="C21" s="43"/>
      <c r="D21" s="43"/>
      <c r="E21" s="43"/>
    </row>
    <row r="22" spans="1:7" x14ac:dyDescent="0.25">
      <c r="E22" s="19"/>
    </row>
    <row r="23" spans="1:7" x14ac:dyDescent="0.25">
      <c r="A23" s="19"/>
      <c r="B23" s="19"/>
      <c r="C23" s="19"/>
      <c r="D23" s="19"/>
      <c r="E23" s="19"/>
    </row>
    <row r="24" spans="1:7" x14ac:dyDescent="0.25">
      <c r="A24" s="3" t="s">
        <v>475</v>
      </c>
      <c r="B24" s="3"/>
      <c r="C24" s="3"/>
      <c r="D24" s="3"/>
      <c r="E24" s="3"/>
    </row>
    <row r="25" spans="1:7" x14ac:dyDescent="0.25">
      <c r="A25" s="19" t="s">
        <v>476</v>
      </c>
      <c r="B25" s="3"/>
      <c r="C25" s="3"/>
      <c r="D25" s="3"/>
      <c r="E25" s="3"/>
    </row>
    <row r="26" spans="1:7" x14ac:dyDescent="0.25">
      <c r="A26" s="19"/>
      <c r="B26" s="3"/>
      <c r="C26" s="3"/>
      <c r="D26" s="3"/>
      <c r="E26" s="3"/>
    </row>
    <row r="27" spans="1:7" x14ac:dyDescent="0.25">
      <c r="A27" s="45"/>
      <c r="B27" s="43"/>
      <c r="C27" s="43"/>
      <c r="D27" s="43"/>
      <c r="E27" s="1"/>
    </row>
    <row r="28" spans="1:7" x14ac:dyDescent="0.25">
      <c r="A28" s="99"/>
    </row>
    <row r="29" spans="1:7" x14ac:dyDescent="0.25">
      <c r="A29" s="99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workbookViewId="0">
      <selection activeCell="J25" sqref="J25"/>
    </sheetView>
  </sheetViews>
  <sheetFormatPr defaultRowHeight="15" x14ac:dyDescent="0.25"/>
  <cols>
    <col min="1" max="1" width="13.28515625" customWidth="1"/>
    <col min="2" max="2" width="30.28515625" bestFit="1" customWidth="1"/>
    <col min="3" max="3" width="8.85546875" bestFit="1" customWidth="1"/>
    <col min="4" max="4" width="11.28515625" bestFit="1" customWidth="1"/>
    <col min="5" max="5" width="8.85546875" bestFit="1" customWidth="1"/>
    <col min="6" max="6" width="10.28515625" bestFit="1" customWidth="1"/>
  </cols>
  <sheetData>
    <row r="1" spans="1:8" x14ac:dyDescent="0.25">
      <c r="A1" s="144" t="s">
        <v>0</v>
      </c>
      <c r="B1" s="145"/>
      <c r="C1" s="145"/>
      <c r="D1" s="145"/>
      <c r="E1" s="145"/>
      <c r="F1" s="145"/>
      <c r="G1" s="146"/>
      <c r="H1" s="146"/>
    </row>
    <row r="2" spans="1:8" x14ac:dyDescent="0.25">
      <c r="A2" s="144" t="s">
        <v>596</v>
      </c>
      <c r="B2" s="145"/>
      <c r="C2" s="145"/>
      <c r="D2" s="145"/>
      <c r="E2" s="145"/>
      <c r="F2" s="145"/>
      <c r="G2" s="146"/>
      <c r="H2" s="146"/>
    </row>
    <row r="3" spans="1:8" x14ac:dyDescent="0.25">
      <c r="A3" s="144" t="s">
        <v>477</v>
      </c>
      <c r="B3" s="145"/>
      <c r="C3" s="145"/>
      <c r="D3" s="145"/>
      <c r="E3" s="145"/>
      <c r="F3" s="145"/>
      <c r="G3" s="146"/>
      <c r="H3" s="146"/>
    </row>
    <row r="4" spans="1:8" x14ac:dyDescent="0.25">
      <c r="A4" s="72"/>
      <c r="B4" s="72"/>
      <c r="C4" s="72"/>
      <c r="D4" s="72"/>
      <c r="E4" s="72"/>
      <c r="F4" s="72"/>
      <c r="G4" s="143"/>
      <c r="H4" s="143"/>
    </row>
    <row r="5" spans="1:8" x14ac:dyDescent="0.25">
      <c r="A5" s="17" t="s">
        <v>32</v>
      </c>
      <c r="B5" s="17" t="s">
        <v>33</v>
      </c>
      <c r="C5" s="17" t="s">
        <v>3</v>
      </c>
      <c r="D5" s="17" t="s">
        <v>3</v>
      </c>
      <c r="E5" s="17" t="s">
        <v>4</v>
      </c>
      <c r="F5" s="17" t="s">
        <v>4</v>
      </c>
      <c r="G5" s="17" t="s">
        <v>4</v>
      </c>
      <c r="H5" s="17" t="s">
        <v>597</v>
      </c>
    </row>
    <row r="6" spans="1:8" x14ac:dyDescent="0.25">
      <c r="A6" s="17" t="s">
        <v>34</v>
      </c>
      <c r="B6" s="17"/>
      <c r="C6" s="17" t="s">
        <v>7</v>
      </c>
      <c r="D6" s="17" t="s">
        <v>6</v>
      </c>
      <c r="E6" s="17" t="s">
        <v>8</v>
      </c>
      <c r="F6" s="17" t="s">
        <v>6</v>
      </c>
      <c r="G6" s="17" t="s">
        <v>5</v>
      </c>
      <c r="H6" s="17" t="s">
        <v>9</v>
      </c>
    </row>
    <row r="7" spans="1:8" ht="15.75" thickBot="1" x14ac:dyDescent="0.3">
      <c r="A7" s="18" t="s">
        <v>10</v>
      </c>
      <c r="B7" s="18"/>
      <c r="C7" s="18"/>
      <c r="D7" s="18"/>
      <c r="E7" s="18" t="s">
        <v>11</v>
      </c>
      <c r="F7" s="18" t="s">
        <v>12</v>
      </c>
      <c r="G7" s="18" t="s">
        <v>11</v>
      </c>
      <c r="H7" s="18" t="s">
        <v>11</v>
      </c>
    </row>
    <row r="8" spans="1:8" ht="15.75" thickTop="1" x14ac:dyDescent="0.25">
      <c r="A8" s="51" t="s">
        <v>478</v>
      </c>
      <c r="B8" s="51" t="s">
        <v>91</v>
      </c>
      <c r="C8" s="51">
        <v>130000</v>
      </c>
      <c r="D8" s="51">
        <v>179791.94</v>
      </c>
      <c r="E8" s="51">
        <v>100000</v>
      </c>
      <c r="F8" s="51">
        <v>67287.899999999994</v>
      </c>
      <c r="G8" s="161">
        <v>100000</v>
      </c>
      <c r="H8" s="161">
        <v>75000</v>
      </c>
    </row>
    <row r="9" spans="1:8" x14ac:dyDescent="0.25">
      <c r="A9" s="51" t="s">
        <v>479</v>
      </c>
      <c r="B9" s="51" t="s">
        <v>480</v>
      </c>
      <c r="C9" s="51">
        <v>0</v>
      </c>
      <c r="D9" s="51">
        <v>0</v>
      </c>
      <c r="E9" s="51">
        <v>0</v>
      </c>
      <c r="F9" s="51">
        <v>0</v>
      </c>
      <c r="G9" s="51">
        <v>0</v>
      </c>
      <c r="H9" s="51"/>
    </row>
    <row r="10" spans="1:8" x14ac:dyDescent="0.25">
      <c r="A10" s="51"/>
      <c r="B10" s="51"/>
      <c r="C10" s="51"/>
      <c r="D10" s="51"/>
      <c r="E10" s="51"/>
      <c r="F10" s="51"/>
      <c r="G10" s="51"/>
      <c r="H10" s="51"/>
    </row>
    <row r="11" spans="1:8" x14ac:dyDescent="0.25">
      <c r="A11" s="40"/>
      <c r="B11" s="40" t="s">
        <v>481</v>
      </c>
      <c r="C11" s="40">
        <v>130000</v>
      </c>
      <c r="D11" s="40">
        <v>179791.94</v>
      </c>
      <c r="E11" s="40">
        <v>100000</v>
      </c>
      <c r="F11" s="40">
        <v>67287.899999999994</v>
      </c>
      <c r="G11" s="40">
        <v>100000</v>
      </c>
      <c r="H11" s="40">
        <v>75000</v>
      </c>
    </row>
    <row r="12" spans="1:8" x14ac:dyDescent="0.25">
      <c r="A12" s="51" t="s">
        <v>482</v>
      </c>
      <c r="B12" s="51" t="s">
        <v>483</v>
      </c>
      <c r="C12" s="51">
        <v>2692751</v>
      </c>
      <c r="D12" s="51">
        <v>5365750</v>
      </c>
      <c r="E12" s="51">
        <v>0</v>
      </c>
      <c r="F12" s="51">
        <v>0</v>
      </c>
      <c r="G12" s="51">
        <v>0</v>
      </c>
      <c r="H12" s="51">
        <v>0</v>
      </c>
    </row>
    <row r="13" spans="1:8" x14ac:dyDescent="0.25">
      <c r="A13" s="51" t="s">
        <v>637</v>
      </c>
      <c r="B13" s="51" t="s">
        <v>638</v>
      </c>
      <c r="C13" s="51">
        <v>807</v>
      </c>
      <c r="D13" s="51">
        <v>806.55</v>
      </c>
      <c r="E13" s="51">
        <v>0</v>
      </c>
      <c r="F13" s="51">
        <v>0</v>
      </c>
      <c r="G13" s="51">
        <v>0</v>
      </c>
      <c r="H13" s="51">
        <v>0</v>
      </c>
    </row>
    <row r="14" spans="1:8" x14ac:dyDescent="0.25">
      <c r="A14" s="51" t="s">
        <v>484</v>
      </c>
      <c r="B14" s="51" t="s">
        <v>419</v>
      </c>
      <c r="C14" s="51">
        <v>50000</v>
      </c>
      <c r="D14" s="51">
        <v>50000</v>
      </c>
      <c r="E14" s="51">
        <v>50000</v>
      </c>
      <c r="F14" s="51">
        <v>0</v>
      </c>
      <c r="G14" s="51">
        <v>50000</v>
      </c>
      <c r="H14" s="51">
        <v>50000</v>
      </c>
    </row>
    <row r="15" spans="1:8" x14ac:dyDescent="0.25">
      <c r="A15" s="51" t="s">
        <v>635</v>
      </c>
      <c r="B15" s="51" t="s">
        <v>636</v>
      </c>
      <c r="C15" s="51">
        <v>0</v>
      </c>
      <c r="D15" s="51">
        <v>0</v>
      </c>
      <c r="E15" s="51">
        <v>0</v>
      </c>
      <c r="F15" s="51">
        <v>0</v>
      </c>
      <c r="G15" s="51">
        <v>937509.68</v>
      </c>
      <c r="H15" s="51">
        <v>0</v>
      </c>
    </row>
    <row r="16" spans="1:8" ht="15.75" thickBot="1" x14ac:dyDescent="0.3">
      <c r="A16" s="40"/>
      <c r="B16" s="40" t="s">
        <v>370</v>
      </c>
      <c r="C16" s="40">
        <v>2743558</v>
      </c>
      <c r="D16" s="40">
        <v>5416556.5499999998</v>
      </c>
      <c r="E16" s="40">
        <v>50000</v>
      </c>
      <c r="F16" s="40">
        <v>0</v>
      </c>
      <c r="G16" s="40">
        <v>987509.68</v>
      </c>
      <c r="H16" s="40">
        <v>50000</v>
      </c>
    </row>
    <row r="17" spans="1:8" ht="16.5" thickTop="1" thickBot="1" x14ac:dyDescent="0.3">
      <c r="A17" s="48"/>
      <c r="B17" s="48" t="s">
        <v>485</v>
      </c>
      <c r="C17" s="48">
        <v>2873558</v>
      </c>
      <c r="D17" s="48">
        <v>5596348.4900000002</v>
      </c>
      <c r="E17" s="48">
        <v>150000</v>
      </c>
      <c r="F17" s="48">
        <v>67287.899999999994</v>
      </c>
      <c r="G17" s="48">
        <v>1087509.6800000002</v>
      </c>
      <c r="H17" s="48">
        <v>125000</v>
      </c>
    </row>
    <row r="18" spans="1:8" ht="15.75" thickTop="1" x14ac:dyDescent="0.25"/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topLeftCell="A4" workbookViewId="0">
      <selection activeCell="M24" sqref="M24"/>
    </sheetView>
  </sheetViews>
  <sheetFormatPr defaultRowHeight="15" x14ac:dyDescent="0.25"/>
  <cols>
    <col min="1" max="1" width="13.42578125" customWidth="1"/>
    <col min="2" max="2" width="27.85546875" bestFit="1" customWidth="1"/>
    <col min="3" max="3" width="8.85546875" bestFit="1" customWidth="1"/>
    <col min="4" max="4" width="11.28515625" bestFit="1" customWidth="1"/>
    <col min="5" max="5" width="8.85546875" bestFit="1" customWidth="1"/>
    <col min="6" max="6" width="10.28515625" bestFit="1" customWidth="1"/>
  </cols>
  <sheetData>
    <row r="1" spans="1:8" x14ac:dyDescent="0.25">
      <c r="A1" s="3"/>
      <c r="B1" s="3"/>
      <c r="C1" s="3"/>
      <c r="D1" s="3"/>
      <c r="E1" s="3"/>
      <c r="F1" s="3"/>
    </row>
    <row r="2" spans="1:8" x14ac:dyDescent="0.25">
      <c r="A2" s="3"/>
      <c r="B2" s="3"/>
      <c r="C2" s="3"/>
      <c r="D2" s="3"/>
      <c r="E2" s="3"/>
      <c r="F2" s="3"/>
    </row>
    <row r="3" spans="1:8" x14ac:dyDescent="0.25">
      <c r="A3" s="1" t="s">
        <v>0</v>
      </c>
      <c r="B3" s="1"/>
      <c r="C3" s="2"/>
      <c r="D3" s="2"/>
      <c r="E3" s="2"/>
      <c r="F3" s="132"/>
    </row>
    <row r="4" spans="1:8" x14ac:dyDescent="0.25">
      <c r="A4" s="1" t="str">
        <f>[1]Sheet1!$A$2</f>
        <v>BUDGET 2024-2025</v>
      </c>
      <c r="B4" s="1"/>
      <c r="C4" s="2"/>
      <c r="D4" s="2"/>
      <c r="E4" s="2"/>
      <c r="F4" s="132"/>
    </row>
    <row r="5" spans="1:8" x14ac:dyDescent="0.25">
      <c r="A5" s="1" t="s">
        <v>486</v>
      </c>
      <c r="B5" s="1"/>
      <c r="C5" s="2"/>
      <c r="D5" s="2"/>
      <c r="E5" s="2"/>
      <c r="F5" s="132"/>
    </row>
    <row r="6" spans="1:8" x14ac:dyDescent="0.25">
      <c r="A6" s="4"/>
      <c r="B6" s="4"/>
      <c r="C6" s="4"/>
      <c r="D6" s="4"/>
      <c r="E6" s="5"/>
      <c r="F6" s="5"/>
    </row>
    <row r="7" spans="1:8" x14ac:dyDescent="0.25">
      <c r="A7" s="17" t="s">
        <v>32</v>
      </c>
      <c r="B7" s="17"/>
      <c r="C7" s="17" t="s">
        <v>3</v>
      </c>
      <c r="D7" s="17" t="s">
        <v>3</v>
      </c>
      <c r="E7" s="17" t="s">
        <v>4</v>
      </c>
      <c r="F7" s="17" t="s">
        <v>4</v>
      </c>
      <c r="G7" s="17" t="s">
        <v>4</v>
      </c>
      <c r="H7" s="17" t="s">
        <v>597</v>
      </c>
    </row>
    <row r="8" spans="1:8" x14ac:dyDescent="0.25">
      <c r="A8" s="17" t="s">
        <v>34</v>
      </c>
      <c r="B8" s="17"/>
      <c r="C8" s="17" t="s">
        <v>7</v>
      </c>
      <c r="D8" s="17" t="s">
        <v>6</v>
      </c>
      <c r="E8" s="17" t="s">
        <v>8</v>
      </c>
      <c r="F8" s="17" t="s">
        <v>6</v>
      </c>
      <c r="G8" s="17" t="s">
        <v>5</v>
      </c>
      <c r="H8" s="17" t="s">
        <v>9</v>
      </c>
    </row>
    <row r="9" spans="1:8" ht="15.75" thickBot="1" x14ac:dyDescent="0.3">
      <c r="A9" s="18" t="s">
        <v>10</v>
      </c>
      <c r="B9" s="18"/>
      <c r="C9" s="18"/>
      <c r="D9" s="18"/>
      <c r="E9" s="18" t="s">
        <v>11</v>
      </c>
      <c r="F9" s="18" t="s">
        <v>12</v>
      </c>
      <c r="G9" s="18" t="s">
        <v>11</v>
      </c>
      <c r="H9" s="18" t="s">
        <v>11</v>
      </c>
    </row>
    <row r="10" spans="1:8" ht="15.75" thickTop="1" x14ac:dyDescent="0.25">
      <c r="A10" s="36" t="s">
        <v>487</v>
      </c>
      <c r="B10" s="36" t="s">
        <v>112</v>
      </c>
      <c r="C10" s="37">
        <v>60000</v>
      </c>
      <c r="D10" s="37">
        <v>51365.77</v>
      </c>
      <c r="E10" s="37">
        <v>270000</v>
      </c>
      <c r="F10" s="37">
        <v>16650.060000000001</v>
      </c>
      <c r="G10" s="37">
        <v>270000</v>
      </c>
      <c r="H10" s="37">
        <v>0</v>
      </c>
    </row>
    <row r="11" spans="1:8" x14ac:dyDescent="0.25">
      <c r="A11" s="36" t="s">
        <v>488</v>
      </c>
      <c r="B11" s="36" t="s">
        <v>114</v>
      </c>
      <c r="C11" s="37">
        <v>0</v>
      </c>
      <c r="D11" s="37">
        <v>0</v>
      </c>
      <c r="E11" s="37">
        <v>0</v>
      </c>
      <c r="F11" s="37">
        <v>0</v>
      </c>
      <c r="G11" s="37">
        <v>0</v>
      </c>
      <c r="H11" s="37"/>
    </row>
    <row r="12" spans="1:8" x14ac:dyDescent="0.25">
      <c r="A12" s="36" t="s">
        <v>489</v>
      </c>
      <c r="B12" s="36" t="s">
        <v>490</v>
      </c>
      <c r="C12" s="37">
        <v>100000</v>
      </c>
      <c r="D12" s="37">
        <v>1145</v>
      </c>
      <c r="E12" s="37">
        <v>100000</v>
      </c>
      <c r="F12" s="37">
        <v>17000</v>
      </c>
      <c r="G12" s="37">
        <v>100000</v>
      </c>
      <c r="H12" s="37">
        <v>100000</v>
      </c>
    </row>
    <row r="13" spans="1:8" x14ac:dyDescent="0.25">
      <c r="A13" s="36" t="s">
        <v>491</v>
      </c>
      <c r="B13" s="36" t="s">
        <v>492</v>
      </c>
      <c r="C13" s="37">
        <v>141861</v>
      </c>
      <c r="D13" s="37">
        <v>141860.73000000001</v>
      </c>
      <c r="E13" s="37">
        <v>0</v>
      </c>
      <c r="F13" s="37">
        <v>0</v>
      </c>
      <c r="G13" s="37">
        <v>0</v>
      </c>
      <c r="H13" s="37">
        <v>0</v>
      </c>
    </row>
    <row r="14" spans="1:8" x14ac:dyDescent="0.25">
      <c r="A14" s="36"/>
      <c r="B14" s="36"/>
      <c r="C14" s="37"/>
      <c r="D14" s="37"/>
      <c r="E14" s="37"/>
      <c r="F14" s="37"/>
      <c r="G14" s="37"/>
      <c r="H14" s="37"/>
    </row>
    <row r="15" spans="1:8" x14ac:dyDescent="0.25">
      <c r="A15" s="36" t="s">
        <v>493</v>
      </c>
      <c r="B15" s="36" t="s">
        <v>494</v>
      </c>
      <c r="C15" s="37">
        <v>7863</v>
      </c>
      <c r="D15" s="37">
        <v>7863</v>
      </c>
      <c r="E15" s="37">
        <v>242000</v>
      </c>
      <c r="F15" s="37">
        <v>3500</v>
      </c>
      <c r="G15" s="37">
        <v>242000</v>
      </c>
      <c r="H15" s="37">
        <v>0</v>
      </c>
    </row>
    <row r="16" spans="1:8" x14ac:dyDescent="0.25">
      <c r="A16" s="32"/>
      <c r="B16" s="32" t="s">
        <v>495</v>
      </c>
      <c r="C16" s="33">
        <v>309724</v>
      </c>
      <c r="D16" s="33">
        <v>202234.5</v>
      </c>
      <c r="E16" s="33">
        <v>612000</v>
      </c>
      <c r="F16" s="33">
        <v>37150.06</v>
      </c>
      <c r="G16" s="33">
        <v>612000</v>
      </c>
      <c r="H16" s="33">
        <v>100000</v>
      </c>
    </row>
    <row r="17" spans="1:8" x14ac:dyDescent="0.25">
      <c r="A17" s="36" t="s">
        <v>661</v>
      </c>
      <c r="B17" s="36" t="s">
        <v>497</v>
      </c>
      <c r="C17" s="37">
        <v>0</v>
      </c>
      <c r="D17" s="37">
        <v>0</v>
      </c>
      <c r="E17" s="37">
        <v>0</v>
      </c>
      <c r="F17" s="37">
        <v>35367.26</v>
      </c>
      <c r="G17" s="37">
        <v>35367</v>
      </c>
      <c r="H17" s="37">
        <v>0</v>
      </c>
    </row>
    <row r="18" spans="1:8" x14ac:dyDescent="0.25">
      <c r="A18" s="36" t="s">
        <v>496</v>
      </c>
      <c r="B18" s="36" t="s">
        <v>497</v>
      </c>
      <c r="C18" s="37">
        <v>0</v>
      </c>
      <c r="D18" s="37">
        <v>0</v>
      </c>
      <c r="E18" s="37">
        <v>0</v>
      </c>
      <c r="F18" s="37">
        <v>0</v>
      </c>
      <c r="G18" s="37">
        <v>0</v>
      </c>
      <c r="H18" s="37">
        <v>0</v>
      </c>
    </row>
    <row r="19" spans="1:8" x14ac:dyDescent="0.25">
      <c r="A19" s="36" t="s">
        <v>658</v>
      </c>
      <c r="B19" s="36" t="s">
        <v>659</v>
      </c>
      <c r="C19" s="37">
        <v>0</v>
      </c>
      <c r="D19" s="37">
        <v>0</v>
      </c>
      <c r="E19" s="37">
        <v>0</v>
      </c>
      <c r="F19" s="37">
        <v>0</v>
      </c>
      <c r="G19" s="37">
        <v>0</v>
      </c>
      <c r="H19" s="37">
        <v>346500</v>
      </c>
    </row>
    <row r="20" spans="1:8" x14ac:dyDescent="0.25">
      <c r="A20" s="36" t="s">
        <v>660</v>
      </c>
      <c r="B20" s="36" t="s">
        <v>659</v>
      </c>
      <c r="C20" s="37">
        <v>0</v>
      </c>
      <c r="D20" s="37">
        <v>0</v>
      </c>
      <c r="E20" s="37">
        <v>0</v>
      </c>
      <c r="F20" s="37">
        <v>0</v>
      </c>
      <c r="G20" s="37">
        <v>0</v>
      </c>
      <c r="H20" s="37">
        <v>31000</v>
      </c>
    </row>
    <row r="21" spans="1:8" x14ac:dyDescent="0.25">
      <c r="A21" s="36" t="s">
        <v>662</v>
      </c>
      <c r="B21" s="36" t="s">
        <v>125</v>
      </c>
      <c r="C21" s="37">
        <v>0</v>
      </c>
      <c r="D21" s="37">
        <v>0</v>
      </c>
      <c r="E21" s="37">
        <v>0</v>
      </c>
      <c r="F21" s="37">
        <v>489427.4</v>
      </c>
      <c r="G21" s="37">
        <v>1214000</v>
      </c>
      <c r="H21" s="37">
        <v>0</v>
      </c>
    </row>
    <row r="22" spans="1:8" x14ac:dyDescent="0.25">
      <c r="A22" s="36" t="s">
        <v>498</v>
      </c>
      <c r="B22" s="36" t="s">
        <v>499</v>
      </c>
      <c r="C22" s="37">
        <v>0</v>
      </c>
      <c r="D22" s="37">
        <v>0</v>
      </c>
      <c r="E22" s="37">
        <v>0</v>
      </c>
      <c r="F22" s="37">
        <v>0</v>
      </c>
      <c r="G22" s="37">
        <v>0</v>
      </c>
      <c r="H22" s="37">
        <v>0</v>
      </c>
    </row>
    <row r="23" spans="1:8" x14ac:dyDescent="0.25">
      <c r="A23" s="36" t="s">
        <v>500</v>
      </c>
      <c r="B23" s="36" t="s">
        <v>499</v>
      </c>
      <c r="C23" s="37">
        <v>0</v>
      </c>
      <c r="D23" s="37">
        <v>0</v>
      </c>
      <c r="E23" s="37">
        <v>1214000</v>
      </c>
      <c r="F23" s="37">
        <v>0</v>
      </c>
      <c r="G23" s="37">
        <v>0</v>
      </c>
      <c r="H23" s="37">
        <v>0</v>
      </c>
    </row>
    <row r="24" spans="1:8" x14ac:dyDescent="0.25">
      <c r="A24" s="36" t="s">
        <v>501</v>
      </c>
      <c r="B24" s="36" t="s">
        <v>499</v>
      </c>
      <c r="C24" s="37">
        <v>0</v>
      </c>
      <c r="D24" s="37">
        <v>0</v>
      </c>
      <c r="E24" s="37">
        <v>0</v>
      </c>
      <c r="F24" s="37">
        <v>0</v>
      </c>
      <c r="G24" s="37">
        <v>0</v>
      </c>
      <c r="H24" s="37">
        <v>0</v>
      </c>
    </row>
    <row r="25" spans="1:8" x14ac:dyDescent="0.25">
      <c r="A25" s="36" t="s">
        <v>502</v>
      </c>
      <c r="B25" s="36" t="s">
        <v>503</v>
      </c>
      <c r="C25" s="37">
        <v>101161</v>
      </c>
      <c r="D25" s="37">
        <v>101161</v>
      </c>
      <c r="E25" s="37">
        <v>216187</v>
      </c>
      <c r="F25" s="37">
        <v>0</v>
      </c>
      <c r="G25" s="37">
        <v>216187</v>
      </c>
      <c r="H25" s="37">
        <v>87000</v>
      </c>
    </row>
    <row r="26" spans="1:8" x14ac:dyDescent="0.25">
      <c r="A26" s="36" t="s">
        <v>504</v>
      </c>
      <c r="B26" s="36" t="s">
        <v>505</v>
      </c>
      <c r="C26" s="37">
        <v>0</v>
      </c>
      <c r="D26" s="37">
        <v>0</v>
      </c>
      <c r="E26" s="37">
        <v>0</v>
      </c>
      <c r="F26" s="37">
        <v>0</v>
      </c>
      <c r="G26" s="37">
        <v>0</v>
      </c>
      <c r="H26" s="37">
        <v>0</v>
      </c>
    </row>
    <row r="27" spans="1:8" x14ac:dyDescent="0.25">
      <c r="A27" s="36" t="s">
        <v>663</v>
      </c>
      <c r="B27" s="36" t="s">
        <v>664</v>
      </c>
      <c r="C27" s="37">
        <v>0</v>
      </c>
      <c r="D27" s="37">
        <v>0</v>
      </c>
      <c r="E27" s="37">
        <v>664479</v>
      </c>
      <c r="F27" s="37">
        <v>159604.5</v>
      </c>
      <c r="G27" s="37">
        <v>664479</v>
      </c>
      <c r="H27" s="37">
        <v>0</v>
      </c>
    </row>
    <row r="28" spans="1:8" x14ac:dyDescent="0.25">
      <c r="A28" s="51" t="s">
        <v>506</v>
      </c>
      <c r="B28" s="51" t="s">
        <v>129</v>
      </c>
      <c r="C28" s="37">
        <v>0</v>
      </c>
      <c r="D28" s="37">
        <v>0</v>
      </c>
      <c r="E28" s="37">
        <v>0</v>
      </c>
      <c r="F28" s="37">
        <v>0</v>
      </c>
      <c r="G28" s="37">
        <v>0</v>
      </c>
      <c r="H28" s="37">
        <v>0</v>
      </c>
    </row>
    <row r="29" spans="1:8" x14ac:dyDescent="0.25">
      <c r="A29" s="36" t="s">
        <v>507</v>
      </c>
      <c r="B29" s="36" t="s">
        <v>129</v>
      </c>
      <c r="C29" s="37">
        <v>40000</v>
      </c>
      <c r="D29" s="37">
        <v>8573.3799999999992</v>
      </c>
      <c r="E29" s="37">
        <v>0</v>
      </c>
      <c r="F29" s="37">
        <v>0</v>
      </c>
      <c r="G29" s="37">
        <v>0</v>
      </c>
      <c r="H29" s="37">
        <v>0</v>
      </c>
    </row>
    <row r="30" spans="1:8" x14ac:dyDescent="0.25">
      <c r="A30" s="36" t="s">
        <v>508</v>
      </c>
      <c r="B30" s="36" t="s">
        <v>494</v>
      </c>
      <c r="C30" s="37">
        <v>0</v>
      </c>
      <c r="D30" s="37">
        <v>0</v>
      </c>
      <c r="E30" s="37">
        <v>0</v>
      </c>
      <c r="F30" s="37">
        <v>0</v>
      </c>
      <c r="G30" s="37">
        <v>0</v>
      </c>
      <c r="H30" s="37">
        <v>0</v>
      </c>
    </row>
    <row r="31" spans="1:8" x14ac:dyDescent="0.25">
      <c r="A31" s="36" t="s">
        <v>509</v>
      </c>
      <c r="B31" s="36" t="s">
        <v>129</v>
      </c>
      <c r="C31" s="37">
        <v>0</v>
      </c>
      <c r="D31" s="37">
        <v>0</v>
      </c>
      <c r="E31" s="37">
        <v>0</v>
      </c>
      <c r="F31" s="37">
        <v>0</v>
      </c>
      <c r="G31" s="37">
        <v>0</v>
      </c>
      <c r="H31" s="37">
        <v>0</v>
      </c>
    </row>
    <row r="32" spans="1:8" x14ac:dyDescent="0.25">
      <c r="A32" s="36" t="s">
        <v>510</v>
      </c>
      <c r="B32" s="36" t="s">
        <v>511</v>
      </c>
      <c r="C32" s="37">
        <v>1350000</v>
      </c>
      <c r="D32" s="37">
        <v>0</v>
      </c>
      <c r="E32" s="37">
        <v>1041000</v>
      </c>
      <c r="F32" s="37">
        <v>0</v>
      </c>
      <c r="G32" s="37">
        <v>1041000</v>
      </c>
      <c r="H32" s="51">
        <v>1030000</v>
      </c>
    </row>
    <row r="33" spans="1:8" x14ac:dyDescent="0.25">
      <c r="A33" s="40"/>
      <c r="B33" s="40" t="s">
        <v>512</v>
      </c>
      <c r="C33" s="33">
        <v>1491161</v>
      </c>
      <c r="D33" s="33">
        <v>109734.38</v>
      </c>
      <c r="E33" s="33">
        <v>3135666</v>
      </c>
      <c r="F33" s="40">
        <v>684399.16</v>
      </c>
      <c r="G33" s="33">
        <v>3171033</v>
      </c>
      <c r="H33" s="33">
        <v>1494500</v>
      </c>
    </row>
    <row r="34" spans="1:8" x14ac:dyDescent="0.25">
      <c r="A34" s="51" t="s">
        <v>513</v>
      </c>
      <c r="B34" s="51" t="s">
        <v>514</v>
      </c>
      <c r="C34" s="51">
        <v>0</v>
      </c>
      <c r="D34" s="51">
        <v>0</v>
      </c>
      <c r="E34" s="51">
        <v>0</v>
      </c>
      <c r="F34" s="51">
        <v>0</v>
      </c>
      <c r="G34" s="51">
        <v>0</v>
      </c>
      <c r="H34" s="51">
        <v>0</v>
      </c>
    </row>
    <row r="35" spans="1:8" x14ac:dyDescent="0.25">
      <c r="A35" s="51" t="s">
        <v>515</v>
      </c>
      <c r="B35" s="51" t="s">
        <v>516</v>
      </c>
      <c r="C35" s="51">
        <v>0</v>
      </c>
      <c r="D35" s="51">
        <v>1448855</v>
      </c>
      <c r="E35" s="51">
        <v>0</v>
      </c>
      <c r="F35" s="51">
        <v>0</v>
      </c>
      <c r="G35" s="51">
        <v>0</v>
      </c>
      <c r="H35" s="51">
        <v>0</v>
      </c>
    </row>
    <row r="36" spans="1:8" x14ac:dyDescent="0.25">
      <c r="A36" s="51" t="s">
        <v>665</v>
      </c>
      <c r="B36" s="51" t="s">
        <v>666</v>
      </c>
      <c r="C36" s="51">
        <v>0</v>
      </c>
      <c r="D36" s="51">
        <v>0</v>
      </c>
      <c r="E36" s="51">
        <v>0</v>
      </c>
      <c r="F36" s="51">
        <v>0</v>
      </c>
      <c r="G36" s="51">
        <v>0</v>
      </c>
      <c r="H36" s="51">
        <v>0</v>
      </c>
    </row>
    <row r="37" spans="1:8" x14ac:dyDescent="0.25">
      <c r="A37" s="40"/>
      <c r="B37" s="40" t="s">
        <v>370</v>
      </c>
      <c r="C37" s="40">
        <v>0</v>
      </c>
      <c r="D37" s="40">
        <v>1448855</v>
      </c>
      <c r="E37" s="40">
        <v>0</v>
      </c>
      <c r="F37" s="40">
        <v>0</v>
      </c>
      <c r="G37" s="40">
        <v>0</v>
      </c>
      <c r="H37" s="40">
        <v>0</v>
      </c>
    </row>
    <row r="38" spans="1:8" x14ac:dyDescent="0.25">
      <c r="A38" s="51" t="s">
        <v>517</v>
      </c>
      <c r="B38" s="40" t="s">
        <v>170</v>
      </c>
      <c r="C38" s="51">
        <v>850000</v>
      </c>
      <c r="D38" s="51">
        <v>850000</v>
      </c>
      <c r="E38" s="51">
        <v>250000</v>
      </c>
      <c r="F38" s="51">
        <v>250000</v>
      </c>
      <c r="G38" s="51">
        <v>250000</v>
      </c>
      <c r="H38" s="51">
        <v>2255000</v>
      </c>
    </row>
    <row r="39" spans="1:8" ht="15.75" thickBot="1" x14ac:dyDescent="0.3">
      <c r="A39" s="40"/>
      <c r="B39" s="36" t="s">
        <v>518</v>
      </c>
      <c r="C39" s="47">
        <v>850000</v>
      </c>
      <c r="D39" s="47">
        <v>850000</v>
      </c>
      <c r="E39" s="47">
        <v>250000</v>
      </c>
      <c r="F39" s="47">
        <v>250000</v>
      </c>
      <c r="G39" s="47">
        <v>250000</v>
      </c>
      <c r="H39" s="47">
        <v>2255000</v>
      </c>
    </row>
    <row r="40" spans="1:8" ht="16.5" thickTop="1" thickBot="1" x14ac:dyDescent="0.3">
      <c r="A40" s="48"/>
      <c r="B40" s="48" t="s">
        <v>519</v>
      </c>
      <c r="C40" s="48">
        <v>2650885</v>
      </c>
      <c r="D40" s="48">
        <v>2610823.88</v>
      </c>
      <c r="E40" s="48">
        <v>3997666</v>
      </c>
      <c r="F40" s="48">
        <v>971549.22</v>
      </c>
      <c r="G40" s="48">
        <v>4033033</v>
      </c>
      <c r="H40" s="48">
        <v>3849500</v>
      </c>
    </row>
    <row r="41" spans="1:8" ht="15.75" thickTop="1" x14ac:dyDescent="0.25"/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workbookViewId="0">
      <selection activeCell="M20" sqref="M20"/>
    </sheetView>
  </sheetViews>
  <sheetFormatPr defaultRowHeight="15" x14ac:dyDescent="0.25"/>
  <cols>
    <col min="1" max="1" width="15.28515625" customWidth="1"/>
    <col min="2" max="2" width="29.140625" customWidth="1"/>
  </cols>
  <sheetData>
    <row r="1" spans="1:8" x14ac:dyDescent="0.25">
      <c r="A1" s="103" t="s">
        <v>0</v>
      </c>
      <c r="B1" s="103"/>
      <c r="C1" s="104"/>
      <c r="D1" s="104"/>
      <c r="E1" s="104"/>
      <c r="F1" s="104"/>
      <c r="G1" s="104"/>
      <c r="H1" s="104"/>
    </row>
    <row r="2" spans="1:8" x14ac:dyDescent="0.25">
      <c r="A2" s="104" t="str">
        <f>'[16]10-10-21'!A2</f>
        <v>BUDGET 2024-2025</v>
      </c>
      <c r="B2" s="103"/>
      <c r="C2" s="104"/>
      <c r="D2" s="104"/>
      <c r="E2" s="104"/>
      <c r="F2" s="104"/>
      <c r="G2" s="104"/>
      <c r="H2" s="104"/>
    </row>
    <row r="3" spans="1:8" x14ac:dyDescent="0.25">
      <c r="A3" s="103" t="s">
        <v>528</v>
      </c>
      <c r="B3" s="103"/>
      <c r="C3" s="104"/>
      <c r="D3" s="104"/>
      <c r="E3" s="104"/>
      <c r="F3" s="104"/>
      <c r="G3" s="104"/>
      <c r="H3" s="104"/>
    </row>
    <row r="4" spans="1:8" x14ac:dyDescent="0.25">
      <c r="A4" s="105"/>
      <c r="B4" s="105"/>
      <c r="C4" s="106"/>
      <c r="D4" s="106"/>
      <c r="E4" s="106"/>
      <c r="F4" s="106"/>
      <c r="G4" s="106"/>
      <c r="H4" s="106"/>
    </row>
    <row r="5" spans="1:8" x14ac:dyDescent="0.25">
      <c r="A5" s="107" t="s">
        <v>32</v>
      </c>
      <c r="B5" s="107" t="s">
        <v>33</v>
      </c>
      <c r="C5" s="69" t="str">
        <f>[1]Sheet1!F2</f>
        <v>2022-23</v>
      </c>
      <c r="D5" s="69" t="str">
        <f>[1]Sheet1!G2</f>
        <v>2022-23</v>
      </c>
      <c r="E5" s="69" t="str">
        <f>[1]Sheet1!H2</f>
        <v>2023-24</v>
      </c>
      <c r="F5" s="69" t="str">
        <f>[1]Sheet1!I2</f>
        <v>2023-24</v>
      </c>
      <c r="G5" s="69" t="str">
        <f>[1]Sheet1!J2</f>
        <v>2023-24</v>
      </c>
      <c r="H5" s="69" t="str">
        <f>[1]Sheet1!K2</f>
        <v>2024-25</v>
      </c>
    </row>
    <row r="6" spans="1:8" x14ac:dyDescent="0.25">
      <c r="A6" s="107" t="s">
        <v>34</v>
      </c>
      <c r="B6" s="107"/>
      <c r="C6" s="69" t="str">
        <f>[1]Sheet1!F3</f>
        <v>REVISED</v>
      </c>
      <c r="D6" s="69" t="str">
        <f>[1]Sheet1!G3</f>
        <v>ACTUAL</v>
      </c>
      <c r="E6" s="69" t="str">
        <f>[1]Sheet1!H3</f>
        <v>ADOPTED</v>
      </c>
      <c r="F6" s="69" t="str">
        <f>[1]Sheet1!I3</f>
        <v>ACTUAL</v>
      </c>
      <c r="G6" s="69" t="str">
        <f>[1]Sheet1!J3</f>
        <v xml:space="preserve"> REVISED </v>
      </c>
      <c r="H6" s="69" t="str">
        <f>[1]Sheet1!K3</f>
        <v>PROPOSED</v>
      </c>
    </row>
    <row r="7" spans="1:8" ht="15.75" thickBot="1" x14ac:dyDescent="0.3">
      <c r="A7" s="108" t="s">
        <v>10</v>
      </c>
      <c r="B7" s="108"/>
      <c r="C7" s="109" t="str">
        <f>[1]Sheet1!F4</f>
        <v xml:space="preserve"> BUDGET</v>
      </c>
      <c r="D7" s="109"/>
      <c r="E7" s="109" t="str">
        <f>[1]Sheet1!H4</f>
        <v xml:space="preserve"> BUDGET</v>
      </c>
      <c r="F7" s="109" t="str">
        <f>[1]Sheet1!I4</f>
        <v>SIX MONTHS</v>
      </c>
      <c r="G7" s="109" t="str">
        <f>[1]Sheet1!J4</f>
        <v xml:space="preserve"> BUDGET</v>
      </c>
      <c r="H7" s="109" t="str">
        <f>[1]Sheet1!K4</f>
        <v xml:space="preserve"> BUDGET</v>
      </c>
    </row>
    <row r="8" spans="1:8" ht="15.75" thickTop="1" x14ac:dyDescent="0.25">
      <c r="A8" s="45"/>
      <c r="B8" s="45" t="s">
        <v>13</v>
      </c>
      <c r="C8" s="43">
        <f>'[16]10-10-21'!E8</f>
        <v>22434.32</v>
      </c>
      <c r="D8" s="43">
        <f>'[16]10-10-21'!F8</f>
        <v>22434.32</v>
      </c>
      <c r="E8" s="43">
        <f>'[16]10-10-21'!G8</f>
        <v>31934</v>
      </c>
      <c r="F8" s="43">
        <f>'[16]10-10-21'!H8</f>
        <v>24946.400000000001</v>
      </c>
      <c r="G8" s="43">
        <f>'[16]10-10-21'!I8</f>
        <v>24946.400000000001</v>
      </c>
      <c r="H8" s="43">
        <f>'[16]10-10-21'!J8</f>
        <v>20976.400000000001</v>
      </c>
    </row>
    <row r="9" spans="1:8" x14ac:dyDescent="0.25">
      <c r="A9" s="45" t="s">
        <v>14</v>
      </c>
      <c r="B9" s="45"/>
      <c r="C9" s="43"/>
      <c r="D9" s="43"/>
      <c r="E9" s="43"/>
      <c r="F9" s="43"/>
      <c r="G9" s="43"/>
      <c r="H9" s="43"/>
    </row>
    <row r="10" spans="1:8" x14ac:dyDescent="0.25">
      <c r="A10" s="60" t="str">
        <f>'[16]10-10-21'!A9</f>
        <v xml:space="preserve"> 10-4313-00-00                          </v>
      </c>
      <c r="B10" s="60" t="str">
        <f>'[16]10-10-21'!B9</f>
        <v xml:space="preserve"> JUVENILE CASE MANAGE </v>
      </c>
      <c r="C10" s="60">
        <f>'[16]10-10-21'!E9</f>
        <v>10500</v>
      </c>
      <c r="D10" s="60">
        <f>'[16]10-10-21'!F9</f>
        <v>14442.35</v>
      </c>
      <c r="E10" s="60">
        <f>'[16]10-10-21'!G9</f>
        <v>10000</v>
      </c>
      <c r="F10" s="60">
        <f>'[16]10-10-21'!H9</f>
        <v>6685.75</v>
      </c>
      <c r="G10" s="60">
        <f>'[16]10-10-21'!I9</f>
        <v>10000</v>
      </c>
      <c r="H10" s="60">
        <f>'[16]10-10-21'!J9</f>
        <v>10000</v>
      </c>
    </row>
    <row r="11" spans="1:8" x14ac:dyDescent="0.25">
      <c r="A11" s="60" t="str">
        <f>'[16]10-10-21'!A10</f>
        <v xml:space="preserve"> 10-4314-00-00                          </v>
      </c>
      <c r="B11" s="60" t="str">
        <f>'[16]10-10-21'!B10</f>
        <v xml:space="preserve"> TRUANT PREV AND DIVE </v>
      </c>
      <c r="C11" s="60">
        <f>'[16]10-10-21'!E10</f>
        <v>200</v>
      </c>
      <c r="D11" s="60">
        <f>'[16]10-10-21'!F10</f>
        <v>147.02000000000001</v>
      </c>
      <c r="E11" s="60">
        <f>'[16]10-10-21'!G10</f>
        <v>230</v>
      </c>
      <c r="F11" s="60">
        <f>'[16]10-10-21'!H10</f>
        <v>24</v>
      </c>
      <c r="G11" s="60">
        <f>'[16]10-10-21'!I10</f>
        <v>230</v>
      </c>
      <c r="H11" s="60">
        <f>'[16]10-10-21'!J10</f>
        <v>200</v>
      </c>
    </row>
    <row r="12" spans="1:8" x14ac:dyDescent="0.25">
      <c r="A12" s="60" t="str">
        <f>'[16]10-10-21'!A11</f>
        <v xml:space="preserve"> 10-4701-00-00                          </v>
      </c>
      <c r="B12" s="60" t="str">
        <f>'[16]10-10-21'!B11</f>
        <v xml:space="preserve"> INTEREST             </v>
      </c>
      <c r="C12" s="60">
        <f>'[16]10-10-21'!E11</f>
        <v>0</v>
      </c>
      <c r="D12" s="60">
        <f>'[16]10-10-21'!F11</f>
        <v>1362.71</v>
      </c>
      <c r="E12" s="60">
        <f>'[16]10-10-21'!G11</f>
        <v>0</v>
      </c>
      <c r="F12" s="60">
        <f>'[16]10-10-21'!H11</f>
        <v>728.59</v>
      </c>
      <c r="G12" s="60">
        <f>'[16]10-10-21'!I11</f>
        <v>0</v>
      </c>
      <c r="H12" s="60">
        <f>'[16]10-10-21'!J11</f>
        <v>0</v>
      </c>
    </row>
    <row r="13" spans="1:8" ht="15.75" thickBot="1" x14ac:dyDescent="0.3">
      <c r="A13" s="110"/>
      <c r="B13" s="110" t="s">
        <v>226</v>
      </c>
      <c r="C13" s="61">
        <f t="shared" ref="C13:H13" si="0">SUM(C10:C12)</f>
        <v>10700</v>
      </c>
      <c r="D13" s="61">
        <f t="shared" si="0"/>
        <v>15952.080000000002</v>
      </c>
      <c r="E13" s="61">
        <f t="shared" si="0"/>
        <v>10230</v>
      </c>
      <c r="F13" s="61">
        <f t="shared" si="0"/>
        <v>7438.34</v>
      </c>
      <c r="G13" s="61">
        <f t="shared" si="0"/>
        <v>10230</v>
      </c>
      <c r="H13" s="61">
        <f t="shared" si="0"/>
        <v>10200</v>
      </c>
    </row>
    <row r="14" spans="1:8" ht="16.5" thickTop="1" thickBot="1" x14ac:dyDescent="0.3">
      <c r="A14" s="102"/>
      <c r="B14" s="102" t="s">
        <v>440</v>
      </c>
      <c r="C14" s="58">
        <f t="shared" ref="C14:H14" si="1">C13+C8</f>
        <v>33134.32</v>
      </c>
      <c r="D14" s="58">
        <f t="shared" si="1"/>
        <v>38386.400000000001</v>
      </c>
      <c r="E14" s="58">
        <f t="shared" si="1"/>
        <v>42164</v>
      </c>
      <c r="F14" s="58">
        <f t="shared" si="1"/>
        <v>32384.74</v>
      </c>
      <c r="G14" s="58">
        <f t="shared" si="1"/>
        <v>35176.400000000001</v>
      </c>
      <c r="H14" s="58">
        <f t="shared" si="1"/>
        <v>31176.400000000001</v>
      </c>
    </row>
    <row r="15" spans="1:8" ht="15.75" thickTop="1" x14ac:dyDescent="0.25">
      <c r="A15" s="45" t="s">
        <v>17</v>
      </c>
      <c r="B15" s="45"/>
      <c r="C15" s="43"/>
      <c r="D15" s="43"/>
      <c r="E15" s="43"/>
      <c r="F15" s="43"/>
      <c r="G15" s="43"/>
      <c r="H15" s="43"/>
    </row>
    <row r="16" spans="1:8" x14ac:dyDescent="0.25">
      <c r="A16" s="68" t="str">
        <f>'[16]10-10-21'!A15</f>
        <v xml:space="preserve"> 10-5402-10-21                          </v>
      </c>
      <c r="B16" s="68" t="str">
        <f>'[16]10-10-21'!B15</f>
        <v xml:space="preserve"> DUES AND MEMBERSHIPS </v>
      </c>
      <c r="C16" s="60">
        <f>'[16]10-10-21'!E15</f>
        <v>200</v>
      </c>
      <c r="D16" s="60">
        <f>'[16]10-10-21'!F15</f>
        <v>0</v>
      </c>
      <c r="E16" s="60">
        <f>'[16]10-10-21'!G15</f>
        <v>200</v>
      </c>
      <c r="F16" s="60">
        <f>'[16]10-10-21'!H15</f>
        <v>0</v>
      </c>
      <c r="G16" s="60">
        <f>'[16]10-10-21'!I15</f>
        <v>200</v>
      </c>
      <c r="H16" s="60">
        <f>'[16]10-10-21'!J15</f>
        <v>200</v>
      </c>
    </row>
    <row r="17" spans="1:8" x14ac:dyDescent="0.25">
      <c r="A17" s="68" t="str">
        <f>'[16]10-10-21'!A16</f>
        <v xml:space="preserve"> 10-5406-10-21                          </v>
      </c>
      <c r="B17" s="68" t="str">
        <f>'[16]10-10-21'!B16</f>
        <v xml:space="preserve"> TRAINING             </v>
      </c>
      <c r="C17" s="60">
        <f>'[16]10-10-21'!E16</f>
        <v>1000</v>
      </c>
      <c r="D17" s="60">
        <f>'[16]10-10-21'!F16</f>
        <v>440</v>
      </c>
      <c r="E17" s="60">
        <f>'[16]10-10-21'!G16</f>
        <v>1000</v>
      </c>
      <c r="F17" s="60">
        <f>'[16]10-10-21'!H16</f>
        <v>250</v>
      </c>
      <c r="G17" s="60">
        <f>'[16]10-10-21'!I16</f>
        <v>1000</v>
      </c>
      <c r="H17" s="60">
        <f>'[16]10-10-21'!J16</f>
        <v>1000</v>
      </c>
    </row>
    <row r="18" spans="1:8" x14ac:dyDescent="0.25">
      <c r="A18" s="59"/>
      <c r="B18" s="59" t="str">
        <f>'[16]10-10-21'!B17</f>
        <v xml:space="preserve"> SUBTOTAL DUES/TRAINING</v>
      </c>
      <c r="C18" s="57">
        <f>'[16]10-10-21'!E17</f>
        <v>1200</v>
      </c>
      <c r="D18" s="57">
        <f>'[16]10-10-21'!F17</f>
        <v>440</v>
      </c>
      <c r="E18" s="57">
        <f>'[16]10-10-21'!G17</f>
        <v>1200</v>
      </c>
      <c r="F18" s="57">
        <f>'[16]10-10-21'!H17</f>
        <v>250</v>
      </c>
      <c r="G18" s="57">
        <f>'[16]10-10-21'!I17</f>
        <v>1200</v>
      </c>
      <c r="H18" s="57">
        <f>H16+H17</f>
        <v>1200</v>
      </c>
    </row>
    <row r="19" spans="1:8" x14ac:dyDescent="0.25">
      <c r="A19" s="43" t="str">
        <f>'[16]10-10-21'!A18</f>
        <v xml:space="preserve"> 10-5701-10-21                          </v>
      </c>
      <c r="B19" s="43" t="str">
        <f>'[16]10-10-21'!B18</f>
        <v xml:space="preserve"> TRANSFER TO GENERAL  </v>
      </c>
      <c r="C19" s="43">
        <f>'[16]10-10-21'!E19</f>
        <v>0</v>
      </c>
      <c r="D19" s="43">
        <f>'[16]10-10-21'!F19</f>
        <v>13000</v>
      </c>
      <c r="E19" s="43">
        <f>'[16]10-10-21'!G19</f>
        <v>0</v>
      </c>
      <c r="F19" s="43">
        <f>'[16]10-10-21'!H19</f>
        <v>0</v>
      </c>
      <c r="G19" s="43">
        <f>'[16]10-10-21'!I19</f>
        <v>13000</v>
      </c>
      <c r="H19" s="43">
        <f>'[16]10-10-21'!J19</f>
        <v>13000</v>
      </c>
    </row>
    <row r="20" spans="1:8" ht="15.75" thickBot="1" x14ac:dyDescent="0.3">
      <c r="A20" s="111"/>
      <c r="B20" s="111" t="str">
        <f>'[16]10-10-21'!B19</f>
        <v xml:space="preserve"> SUBTOTAL TRANSFERS</v>
      </c>
      <c r="C20" s="61">
        <f t="shared" ref="C20:H20" si="2">C19</f>
        <v>0</v>
      </c>
      <c r="D20" s="61">
        <f t="shared" si="2"/>
        <v>13000</v>
      </c>
      <c r="E20" s="61">
        <f t="shared" si="2"/>
        <v>0</v>
      </c>
      <c r="F20" s="61">
        <f t="shared" si="2"/>
        <v>0</v>
      </c>
      <c r="G20" s="61">
        <f t="shared" si="2"/>
        <v>13000</v>
      </c>
      <c r="H20" s="61">
        <f t="shared" si="2"/>
        <v>13000</v>
      </c>
    </row>
    <row r="21" spans="1:8" ht="16.5" thickTop="1" thickBot="1" x14ac:dyDescent="0.3">
      <c r="A21" s="102"/>
      <c r="B21" s="102" t="s">
        <v>329</v>
      </c>
      <c r="C21" s="58">
        <f t="shared" ref="C21:H21" si="3">C18+C20</f>
        <v>1200</v>
      </c>
      <c r="D21" s="58">
        <f t="shared" si="3"/>
        <v>13440</v>
      </c>
      <c r="E21" s="58">
        <f t="shared" si="3"/>
        <v>1200</v>
      </c>
      <c r="F21" s="58">
        <f t="shared" si="3"/>
        <v>250</v>
      </c>
      <c r="G21" s="58">
        <f t="shared" si="3"/>
        <v>14200</v>
      </c>
      <c r="H21" s="58">
        <f t="shared" si="3"/>
        <v>14200</v>
      </c>
    </row>
    <row r="22" spans="1:8" ht="15.75" thickTop="1" x14ac:dyDescent="0.25">
      <c r="A22" s="45"/>
      <c r="B22" s="45"/>
      <c r="C22" s="43"/>
      <c r="D22" s="43"/>
      <c r="E22" s="43"/>
      <c r="F22" s="43"/>
      <c r="G22" s="43"/>
      <c r="H22" s="43"/>
    </row>
    <row r="23" spans="1:8" x14ac:dyDescent="0.25">
      <c r="A23" s="45"/>
      <c r="B23" s="45" t="s">
        <v>28</v>
      </c>
      <c r="C23" s="43">
        <f t="shared" ref="C23:H23" si="4">C14-C21</f>
        <v>31934.32</v>
      </c>
      <c r="D23" s="43">
        <f t="shared" si="4"/>
        <v>24946.400000000001</v>
      </c>
      <c r="E23" s="43">
        <f t="shared" si="4"/>
        <v>40964</v>
      </c>
      <c r="F23" s="43">
        <f t="shared" si="4"/>
        <v>32134.74</v>
      </c>
      <c r="G23" s="43">
        <f t="shared" si="4"/>
        <v>20976.400000000001</v>
      </c>
      <c r="H23" s="43">
        <f t="shared" si="4"/>
        <v>16976.400000000001</v>
      </c>
    </row>
    <row r="24" spans="1:8" x14ac:dyDescent="0.25">
      <c r="A24" s="45"/>
      <c r="B24" s="45"/>
      <c r="C24" s="43"/>
      <c r="D24" s="43"/>
      <c r="E24" s="43"/>
      <c r="F24" s="43"/>
      <c r="G24" s="43"/>
      <c r="H24" s="43"/>
    </row>
    <row r="25" spans="1:8" x14ac:dyDescent="0.25">
      <c r="A25" s="45"/>
      <c r="B25" s="45" t="s">
        <v>474</v>
      </c>
      <c r="C25" s="43">
        <f t="shared" ref="C25:H25" si="5">C23-C8</f>
        <v>9500</v>
      </c>
      <c r="D25" s="43">
        <f t="shared" si="5"/>
        <v>2512.0800000000017</v>
      </c>
      <c r="E25" s="43">
        <f t="shared" si="5"/>
        <v>9030</v>
      </c>
      <c r="F25" s="43">
        <f t="shared" si="5"/>
        <v>7188.34</v>
      </c>
      <c r="G25" s="43">
        <f t="shared" si="5"/>
        <v>-3970</v>
      </c>
      <c r="H25" s="43">
        <f t="shared" si="5"/>
        <v>-4000</v>
      </c>
    </row>
    <row r="26" spans="1:8" x14ac:dyDescent="0.25">
      <c r="A26" s="45"/>
      <c r="B26" s="45"/>
      <c r="C26" s="43"/>
      <c r="D26" s="43"/>
      <c r="E26" s="43"/>
      <c r="F26" s="43"/>
      <c r="G26" s="43"/>
      <c r="H26" s="43"/>
    </row>
    <row r="27" spans="1:8" x14ac:dyDescent="0.25">
      <c r="A27" s="45"/>
      <c r="B27" s="45"/>
      <c r="C27" s="43"/>
      <c r="D27" s="43"/>
      <c r="E27" s="43"/>
      <c r="F27" s="43"/>
      <c r="G27" s="43"/>
      <c r="H27" s="43"/>
    </row>
    <row r="28" spans="1:8" x14ac:dyDescent="0.25">
      <c r="A28" s="45"/>
      <c r="B28" s="45" t="s">
        <v>530</v>
      </c>
      <c r="C28" s="43"/>
      <c r="D28" s="43"/>
      <c r="E28" s="43"/>
      <c r="F28" s="43"/>
      <c r="G28" s="43"/>
      <c r="H28" s="43"/>
    </row>
    <row r="29" spans="1:8" x14ac:dyDescent="0.25">
      <c r="A29" s="45"/>
      <c r="B29" s="45" t="s">
        <v>531</v>
      </c>
      <c r="C29" s="43"/>
      <c r="D29" s="43"/>
      <c r="E29" s="43"/>
      <c r="F29" s="43"/>
      <c r="G29" s="43"/>
      <c r="H29" s="43"/>
    </row>
    <row r="30" spans="1:8" x14ac:dyDescent="0.25">
      <c r="A30" s="104"/>
      <c r="B30" s="103"/>
      <c r="C30" s="104"/>
      <c r="D30" s="104"/>
      <c r="E30" s="104"/>
      <c r="F30" s="104"/>
    </row>
    <row r="31" spans="1:8" x14ac:dyDescent="0.25">
      <c r="A31" s="103"/>
      <c r="B31" s="103"/>
      <c r="C31" s="104"/>
      <c r="D31" s="104"/>
      <c r="E31" s="104"/>
      <c r="F31" s="104"/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workbookViewId="0">
      <selection activeCell="L22" sqref="L22"/>
    </sheetView>
  </sheetViews>
  <sheetFormatPr defaultRowHeight="15" x14ac:dyDescent="0.25"/>
  <cols>
    <col min="1" max="1" width="13.85546875" customWidth="1"/>
    <col min="2" max="2" width="26.5703125" customWidth="1"/>
    <col min="3" max="3" width="8.140625" bestFit="1" customWidth="1"/>
    <col min="4" max="4" width="10.42578125" bestFit="1" customWidth="1"/>
    <col min="5" max="5" width="8.140625" bestFit="1" customWidth="1"/>
  </cols>
  <sheetData>
    <row r="1" spans="1:8" x14ac:dyDescent="0.25">
      <c r="A1" s="45"/>
      <c r="B1" s="45"/>
      <c r="C1" s="46"/>
      <c r="D1" s="46"/>
      <c r="E1" s="26"/>
      <c r="F1" s="26"/>
      <c r="G1" s="26"/>
      <c r="H1" s="26"/>
    </row>
    <row r="2" spans="1:8" x14ac:dyDescent="0.25">
      <c r="A2" s="45"/>
      <c r="B2" s="45"/>
      <c r="C2" s="46"/>
      <c r="D2" s="46"/>
      <c r="E2" s="26"/>
      <c r="F2" s="26"/>
      <c r="G2" s="26"/>
      <c r="H2" s="26"/>
    </row>
    <row r="3" spans="1:8" x14ac:dyDescent="0.25">
      <c r="A3" s="103" t="s">
        <v>0</v>
      </c>
      <c r="B3" s="112"/>
      <c r="C3" s="140"/>
      <c r="D3" s="140"/>
      <c r="E3" s="23"/>
      <c r="F3" s="23"/>
      <c r="G3" s="23"/>
      <c r="H3" s="23"/>
    </row>
    <row r="4" spans="1:8" x14ac:dyDescent="0.25">
      <c r="A4" s="103" t="str">
        <f>[1]Sheet1!$A$2</f>
        <v>BUDGET 2024-2025</v>
      </c>
      <c r="B4" s="112"/>
      <c r="C4" s="140"/>
      <c r="D4" s="140"/>
      <c r="E4" s="23"/>
      <c r="F4" s="23"/>
      <c r="G4" s="23"/>
      <c r="H4" s="23"/>
    </row>
    <row r="5" spans="1:8" x14ac:dyDescent="0.25">
      <c r="A5" s="103" t="s">
        <v>532</v>
      </c>
      <c r="B5" s="112"/>
      <c r="C5" s="140"/>
      <c r="D5" s="140"/>
      <c r="E5" s="23"/>
      <c r="F5" s="129"/>
      <c r="G5" s="129"/>
      <c r="H5" s="129"/>
    </row>
    <row r="6" spans="1:8" x14ac:dyDescent="0.25">
      <c r="A6" s="45"/>
      <c r="B6" s="45"/>
      <c r="C6" s="46"/>
      <c r="D6" s="46"/>
      <c r="E6" s="26"/>
      <c r="F6" s="26"/>
      <c r="G6" s="26"/>
      <c r="H6" s="26"/>
    </row>
    <row r="7" spans="1:8" x14ac:dyDescent="0.25">
      <c r="A7" s="107" t="s">
        <v>32</v>
      </c>
      <c r="B7" s="107" t="s">
        <v>33</v>
      </c>
      <c r="C7" s="97" t="str">
        <f>[1]Sheet1!F2</f>
        <v>2022-23</v>
      </c>
      <c r="D7" s="97" t="str">
        <f>[1]Sheet1!G2</f>
        <v>2022-23</v>
      </c>
      <c r="E7" s="97" t="str">
        <f>[1]Sheet1!H2</f>
        <v>2023-24</v>
      </c>
      <c r="F7" s="97" t="str">
        <f>[1]Sheet1!I2</f>
        <v>2023-24</v>
      </c>
      <c r="G7" s="97" t="str">
        <f>[1]Sheet1!J2</f>
        <v>2023-24</v>
      </c>
      <c r="H7" s="97" t="str">
        <f>[1]Sheet1!K2</f>
        <v>2024-25</v>
      </c>
    </row>
    <row r="8" spans="1:8" x14ac:dyDescent="0.25">
      <c r="A8" s="107" t="s">
        <v>34</v>
      </c>
      <c r="B8" s="107"/>
      <c r="C8" s="97" t="str">
        <f>[1]Sheet1!F3</f>
        <v>REVISED</v>
      </c>
      <c r="D8" s="97" t="str">
        <f>[1]Sheet1!G3</f>
        <v>ACTUAL</v>
      </c>
      <c r="E8" s="97" t="str">
        <f>[1]Sheet1!H3</f>
        <v>ADOPTED</v>
      </c>
      <c r="F8" s="97" t="str">
        <f>[1]Sheet1!I3</f>
        <v>ACTUAL</v>
      </c>
      <c r="G8" s="97" t="str">
        <f>[1]Sheet1!J3</f>
        <v xml:space="preserve"> REVISED </v>
      </c>
      <c r="H8" s="97" t="str">
        <f>[1]Sheet1!K3</f>
        <v>PROPOSED</v>
      </c>
    </row>
    <row r="9" spans="1:8" ht="15.75" thickBot="1" x14ac:dyDescent="0.3">
      <c r="A9" s="108" t="s">
        <v>10</v>
      </c>
      <c r="B9" s="108"/>
      <c r="C9" s="113" t="str">
        <f>[1]Sheet1!F4</f>
        <v xml:space="preserve"> BUDGET</v>
      </c>
      <c r="D9" s="113"/>
      <c r="E9" s="113" t="str">
        <f>[1]Sheet1!H4</f>
        <v xml:space="preserve"> BUDGET</v>
      </c>
      <c r="F9" s="113" t="str">
        <f>[1]Sheet1!I4</f>
        <v>SIX MONTHS</v>
      </c>
      <c r="G9" s="113" t="str">
        <f>[1]Sheet1!J4</f>
        <v xml:space="preserve"> BUDGET</v>
      </c>
      <c r="H9" s="113" t="str">
        <f>[1]Sheet1!K4</f>
        <v xml:space="preserve"> BUDGET</v>
      </c>
    </row>
    <row r="10" spans="1:8" ht="15.75" thickTop="1" x14ac:dyDescent="0.25">
      <c r="A10" s="114"/>
      <c r="B10" s="45" t="s">
        <v>293</v>
      </c>
      <c r="C10" s="43">
        <f>'[16]21-10-21'!E8</f>
        <v>4197.5699999999979</v>
      </c>
      <c r="D10" s="43">
        <f>'[16]21-10-21'!F8</f>
        <v>4197.5699999999979</v>
      </c>
      <c r="E10" s="43">
        <f>'[16]21-10-21'!G8</f>
        <v>4701.57</v>
      </c>
      <c r="F10" s="43">
        <f>'[16]21-10-21'!H8</f>
        <v>9209.409999999998</v>
      </c>
      <c r="G10" s="43">
        <f>'[16]21-10-21'!I8</f>
        <v>9209.409999999998</v>
      </c>
      <c r="H10" s="43">
        <f>'[16]21-10-21'!J8</f>
        <v>5019.4099999999962</v>
      </c>
    </row>
    <row r="11" spans="1:8" x14ac:dyDescent="0.25">
      <c r="A11" s="115" t="s">
        <v>14</v>
      </c>
      <c r="B11" s="114"/>
      <c r="C11" s="31"/>
      <c r="D11" s="31"/>
      <c r="E11" s="31"/>
      <c r="F11" s="31"/>
      <c r="G11" s="31"/>
      <c r="H11" s="31"/>
    </row>
    <row r="12" spans="1:8" x14ac:dyDescent="0.25">
      <c r="A12" s="43" t="str">
        <f>'[16]21-10-21'!A9</f>
        <v xml:space="preserve"> 21-4310-00-00                          </v>
      </c>
      <c r="B12" s="43" t="str">
        <f>'[16]21-10-21'!B9</f>
        <v xml:space="preserve"> COURT TECHNOLOGY FEE </v>
      </c>
      <c r="C12" s="43">
        <f>'[16]21-10-21'!E9</f>
        <v>10870</v>
      </c>
      <c r="D12" s="43">
        <f>'[16]21-10-21'!F9</f>
        <v>11625.92</v>
      </c>
      <c r="E12" s="43">
        <f>'[16]21-10-21'!G9</f>
        <v>10500</v>
      </c>
      <c r="F12" s="43">
        <f>'[16]21-10-21'!H9</f>
        <v>5452.14</v>
      </c>
      <c r="G12" s="43">
        <f>'[16]21-10-21'!I9</f>
        <v>10500</v>
      </c>
      <c r="H12" s="43">
        <f>'[16]21-10-21'!J9</f>
        <v>10500</v>
      </c>
    </row>
    <row r="13" spans="1:8" x14ac:dyDescent="0.25">
      <c r="A13" s="43" t="str">
        <f>'[16]21-10-21'!A10</f>
        <v xml:space="preserve"> 21-4701-00-00                          </v>
      </c>
      <c r="B13" s="43" t="str">
        <f>'[16]21-10-21'!B10</f>
        <v xml:space="preserve"> INTEREST REVENUE     </v>
      </c>
      <c r="C13" s="43">
        <f>'[16]21-10-21'!E10</f>
        <v>0</v>
      </c>
      <c r="D13" s="43">
        <f>'[16]21-10-21'!F10</f>
        <v>240.68</v>
      </c>
      <c r="E13" s="43">
        <f>'[16]21-10-21'!G10</f>
        <v>0</v>
      </c>
      <c r="F13" s="43">
        <f>'[16]21-10-21'!H10</f>
        <v>127.79</v>
      </c>
      <c r="G13" s="43">
        <f>'[16]21-10-21'!I10</f>
        <v>0</v>
      </c>
      <c r="H13" s="43">
        <f>'[16]21-10-21'!J10</f>
        <v>0</v>
      </c>
    </row>
    <row r="14" spans="1:8" x14ac:dyDescent="0.25">
      <c r="A14" s="43" t="str">
        <f>'[16]21-10-21'!A11</f>
        <v xml:space="preserve"> 21-4927-00-00                          </v>
      </c>
      <c r="B14" s="43" t="str">
        <f>'[16]21-10-21'!B11</f>
        <v xml:space="preserve"> TRANSFER FROM MC SEC </v>
      </c>
      <c r="C14" s="43">
        <f>'[16]21-10-21'!E11</f>
        <v>2700</v>
      </c>
      <c r="D14" s="43">
        <f>'[16]21-10-21'!F11</f>
        <v>2700</v>
      </c>
      <c r="E14" s="43">
        <f>'[16]21-10-21'!G11</f>
        <v>0</v>
      </c>
      <c r="F14" s="43">
        <f>'[16]21-10-21'!H11</f>
        <v>0</v>
      </c>
      <c r="G14" s="43">
        <f>'[16]21-10-21'!I11</f>
        <v>0</v>
      </c>
      <c r="H14" s="43">
        <f>'[16]21-10-21'!J11</f>
        <v>0</v>
      </c>
    </row>
    <row r="15" spans="1:8" ht="15.75" thickBot="1" x14ac:dyDescent="0.3">
      <c r="A15" s="110"/>
      <c r="B15" s="116" t="s">
        <v>226</v>
      </c>
      <c r="C15" s="47">
        <f>SUM(C12:C14)</f>
        <v>13570</v>
      </c>
      <c r="D15" s="47">
        <f t="shared" ref="D15:H15" si="0">SUM(D12:D14)</f>
        <v>14566.6</v>
      </c>
      <c r="E15" s="47">
        <f t="shared" si="0"/>
        <v>10500</v>
      </c>
      <c r="F15" s="47">
        <f t="shared" si="0"/>
        <v>5579.93</v>
      </c>
      <c r="G15" s="47">
        <f t="shared" si="0"/>
        <v>10500</v>
      </c>
      <c r="H15" s="47">
        <f t="shared" si="0"/>
        <v>10500</v>
      </c>
    </row>
    <row r="16" spans="1:8" ht="16.5" thickTop="1" thickBot="1" x14ac:dyDescent="0.3">
      <c r="A16" s="102"/>
      <c r="B16" s="117" t="s">
        <v>16</v>
      </c>
      <c r="C16" s="48">
        <f t="shared" ref="C16:H16" si="1">C15+C10</f>
        <v>17767.57</v>
      </c>
      <c r="D16" s="48">
        <f t="shared" si="1"/>
        <v>18764.169999999998</v>
      </c>
      <c r="E16" s="48">
        <f t="shared" si="1"/>
        <v>15201.57</v>
      </c>
      <c r="F16" s="48">
        <f t="shared" si="1"/>
        <v>14789.339999999998</v>
      </c>
      <c r="G16" s="48">
        <f t="shared" si="1"/>
        <v>19709.409999999996</v>
      </c>
      <c r="H16" s="48">
        <f t="shared" si="1"/>
        <v>15519.409999999996</v>
      </c>
    </row>
    <row r="17" spans="1:8" ht="15.75" thickTop="1" x14ac:dyDescent="0.25">
      <c r="A17" s="45" t="s">
        <v>17</v>
      </c>
      <c r="B17" s="45"/>
      <c r="C17" s="31"/>
      <c r="D17" s="31"/>
      <c r="E17" s="31"/>
      <c r="F17" s="31"/>
      <c r="G17" s="141"/>
      <c r="H17" s="141"/>
    </row>
    <row r="18" spans="1:8" x14ac:dyDescent="0.25">
      <c r="A18" s="60" t="str">
        <f>'[16]21-10-21'!A16</f>
        <v xml:space="preserve"> 21-5319-10-21                          </v>
      </c>
      <c r="B18" s="60" t="str">
        <f>'[16]21-10-21'!B16</f>
        <v xml:space="preserve"> SOFTWARE MAINTENANCE </v>
      </c>
      <c r="C18" s="60">
        <f>'[16]21-10-21'!E16</f>
        <v>7466</v>
      </c>
      <c r="D18" s="60">
        <f>'[16]21-10-21'!F16</f>
        <v>7855.09</v>
      </c>
      <c r="E18" s="60">
        <f>'[16]21-10-21'!G16</f>
        <v>7800</v>
      </c>
      <c r="F18" s="60">
        <f>'[16]21-10-21'!H16</f>
        <v>8189.55</v>
      </c>
      <c r="G18" s="60">
        <f>'[16]21-10-21'!I16</f>
        <v>8190</v>
      </c>
      <c r="H18" s="60">
        <f>'[16]21-10-21'!J16</f>
        <v>8200</v>
      </c>
    </row>
    <row r="19" spans="1:8" x14ac:dyDescent="0.25">
      <c r="A19" s="60" t="str">
        <f>'[16]21-10-21'!A17</f>
        <v xml:space="preserve"> 21-5411-10-21                          </v>
      </c>
      <c r="B19" s="60" t="str">
        <f>'[16]21-10-21'!B17</f>
        <v xml:space="preserve"> EQUIPMENT RENTAL     </v>
      </c>
      <c r="C19" s="60">
        <f>'[16]21-10-21'!E17</f>
        <v>1600</v>
      </c>
      <c r="D19" s="60">
        <f>'[16]21-10-21'!F17</f>
        <v>197.7</v>
      </c>
      <c r="E19" s="60">
        <f>'[16]21-10-21'!G17</f>
        <v>2500</v>
      </c>
      <c r="F19" s="60">
        <f>'[16]21-10-21'!H17</f>
        <v>0</v>
      </c>
      <c r="G19" s="60">
        <f>'[16]21-10-21'!I17</f>
        <v>2500</v>
      </c>
      <c r="H19" s="60">
        <f>'[16]21-10-21'!J17</f>
        <v>2500</v>
      </c>
    </row>
    <row r="20" spans="1:8" x14ac:dyDescent="0.25">
      <c r="A20" s="60" t="str">
        <f>'[16]21-10-21'!A18</f>
        <v xml:space="preserve"> 21-5508-10-21                          </v>
      </c>
      <c r="B20" s="60" t="str">
        <f>'[16]21-10-21'!B18</f>
        <v xml:space="preserve"> OFFICE MACHINERY &amp; E </v>
      </c>
      <c r="C20" s="60">
        <f>'[16]21-10-21'!E18</f>
        <v>4000</v>
      </c>
      <c r="D20" s="60">
        <f>'[16]21-10-21'!F18</f>
        <v>1502.97</v>
      </c>
      <c r="E20" s="60">
        <f>'[16]21-10-21'!G18</f>
        <v>4000</v>
      </c>
      <c r="F20" s="60">
        <f>'[16]21-10-21'!H18</f>
        <v>0</v>
      </c>
      <c r="G20" s="60">
        <f>'[16]21-10-21'!I18</f>
        <v>4000</v>
      </c>
      <c r="H20" s="60">
        <f>'[16]21-10-21'!J18</f>
        <v>4000</v>
      </c>
    </row>
    <row r="21" spans="1:8" x14ac:dyDescent="0.25">
      <c r="A21" s="57"/>
      <c r="B21" s="57" t="str">
        <f>'[16]21-10-21'!B19</f>
        <v>SUBTOTAL EQUIPMENT MAINT AND RENTAL</v>
      </c>
      <c r="C21" s="57">
        <f>SUM(C18:C20)</f>
        <v>13066</v>
      </c>
      <c r="D21" s="57">
        <f t="shared" ref="D21:H21" si="2">SUM(D18:D20)</f>
        <v>9555.76</v>
      </c>
      <c r="E21" s="57">
        <f t="shared" si="2"/>
        <v>14300</v>
      </c>
      <c r="F21" s="57">
        <f t="shared" si="2"/>
        <v>8189.55</v>
      </c>
      <c r="G21" s="57">
        <f t="shared" si="2"/>
        <v>14690</v>
      </c>
      <c r="H21" s="57">
        <f t="shared" si="2"/>
        <v>14700</v>
      </c>
    </row>
    <row r="22" spans="1:8" x14ac:dyDescent="0.25">
      <c r="A22" s="60" t="str">
        <f>'[16]21-10-21'!A20</f>
        <v xml:space="preserve"> 21-5716-10-21                          </v>
      </c>
      <c r="B22" s="60" t="str">
        <f>'[16]21-10-21'!B20</f>
        <v xml:space="preserve"> TRANSFER TO MC TECH  </v>
      </c>
      <c r="C22" s="60">
        <f>'[16]21-10-21'!E20</f>
        <v>0</v>
      </c>
      <c r="D22" s="60">
        <f>'[16]21-10-21'!F20</f>
        <v>0</v>
      </c>
      <c r="E22" s="60">
        <f>'[16]21-10-21'!G20</f>
        <v>0</v>
      </c>
      <c r="F22" s="60">
        <f>'[16]21-10-21'!H20</f>
        <v>0</v>
      </c>
      <c r="G22" s="60">
        <f>'[16]21-10-21'!I20</f>
        <v>0</v>
      </c>
      <c r="H22" s="60">
        <f>'[16]21-10-21'!J20</f>
        <v>0</v>
      </c>
    </row>
    <row r="23" spans="1:8" x14ac:dyDescent="0.25">
      <c r="A23" s="60" t="str">
        <f>'[16]21-10-21'!A21</f>
        <v xml:space="preserve"> 21-5722-10-21                          </v>
      </c>
      <c r="B23" s="60" t="str">
        <f>'[16]21-10-21'!B21</f>
        <v xml:space="preserve"> TRANSFER TO HOTEL MO </v>
      </c>
      <c r="C23" s="60">
        <f>'[16]21-10-21'!E21</f>
        <v>0</v>
      </c>
      <c r="D23" s="60">
        <f>'[16]21-10-21'!F21</f>
        <v>0</v>
      </c>
      <c r="E23" s="60">
        <f>'[16]21-10-21'!G21</f>
        <v>0</v>
      </c>
      <c r="F23" s="60">
        <f>'[16]21-10-21'!H21</f>
        <v>0</v>
      </c>
      <c r="G23" s="60">
        <f>'[16]21-10-21'!I21</f>
        <v>0</v>
      </c>
      <c r="H23" s="60">
        <f>'[16]21-10-21'!J21</f>
        <v>0</v>
      </c>
    </row>
    <row r="24" spans="1:8" ht="15.75" thickBot="1" x14ac:dyDescent="0.3">
      <c r="A24" s="44"/>
      <c r="B24" s="44" t="s">
        <v>104</v>
      </c>
      <c r="C24" s="57">
        <f>SUM(C22:C23)</f>
        <v>0</v>
      </c>
      <c r="D24" s="57">
        <f t="shared" ref="D24:H24" si="3">SUM(D22:D23)</f>
        <v>0</v>
      </c>
      <c r="E24" s="57">
        <f t="shared" si="3"/>
        <v>0</v>
      </c>
      <c r="F24" s="57">
        <f t="shared" si="3"/>
        <v>0</v>
      </c>
      <c r="G24" s="57">
        <f t="shared" si="3"/>
        <v>0</v>
      </c>
      <c r="H24" s="57">
        <f t="shared" si="3"/>
        <v>0</v>
      </c>
    </row>
    <row r="25" spans="1:8" ht="15.75" thickBot="1" x14ac:dyDescent="0.3">
      <c r="A25" s="118"/>
      <c r="B25" s="119" t="s">
        <v>329</v>
      </c>
      <c r="C25" s="120">
        <f t="shared" ref="C25:H25" si="4">SUM(C17:C24)/2</f>
        <v>13066</v>
      </c>
      <c r="D25" s="120">
        <f t="shared" si="4"/>
        <v>9555.76</v>
      </c>
      <c r="E25" s="120">
        <f t="shared" si="4"/>
        <v>14300</v>
      </c>
      <c r="F25" s="120">
        <f t="shared" si="4"/>
        <v>8189.55</v>
      </c>
      <c r="G25" s="120">
        <f t="shared" si="4"/>
        <v>14690</v>
      </c>
      <c r="H25" s="120">
        <f t="shared" si="4"/>
        <v>14700</v>
      </c>
    </row>
    <row r="26" spans="1:8" ht="15.75" thickTop="1" x14ac:dyDescent="0.25">
      <c r="A26" s="45"/>
      <c r="B26" s="45"/>
      <c r="C26" s="31"/>
      <c r="D26" s="31"/>
      <c r="E26" s="31"/>
      <c r="F26" s="31"/>
      <c r="G26" s="31"/>
      <c r="H26" s="31"/>
    </row>
    <row r="27" spans="1:8" x14ac:dyDescent="0.25">
      <c r="A27" s="45"/>
      <c r="B27" s="45" t="s">
        <v>330</v>
      </c>
      <c r="C27" s="43">
        <f t="shared" ref="C27:H27" si="5">C16-C25</f>
        <v>4701.57</v>
      </c>
      <c r="D27" s="43">
        <f>D16-D25-1</f>
        <v>9207.409999999998</v>
      </c>
      <c r="E27" s="43">
        <f t="shared" si="5"/>
        <v>901.56999999999971</v>
      </c>
      <c r="F27" s="43">
        <f t="shared" si="5"/>
        <v>6599.7899999999981</v>
      </c>
      <c r="G27" s="43">
        <f t="shared" si="5"/>
        <v>5019.4099999999962</v>
      </c>
      <c r="H27" s="43">
        <f t="shared" si="5"/>
        <v>819.40999999999622</v>
      </c>
    </row>
    <row r="28" spans="1:8" x14ac:dyDescent="0.25">
      <c r="A28" s="45"/>
      <c r="B28" s="45"/>
      <c r="C28" s="31"/>
      <c r="D28" s="31"/>
      <c r="E28" s="31"/>
      <c r="F28" s="31"/>
      <c r="G28" s="31"/>
      <c r="H28" s="31"/>
    </row>
    <row r="29" spans="1:8" x14ac:dyDescent="0.25">
      <c r="A29" s="45"/>
      <c r="B29" s="45"/>
      <c r="C29" s="31"/>
      <c r="D29" s="31"/>
      <c r="E29" s="31"/>
      <c r="F29" s="31"/>
      <c r="G29" s="31"/>
      <c r="H29" s="31"/>
    </row>
    <row r="30" spans="1:8" x14ac:dyDescent="0.25">
      <c r="A30" s="45"/>
      <c r="B30" s="45" t="s">
        <v>533</v>
      </c>
      <c r="C30" s="43">
        <f t="shared" ref="C30:H30" si="6">C27-C10</f>
        <v>504.00000000000182</v>
      </c>
      <c r="D30" s="43">
        <f t="shared" si="6"/>
        <v>5009.84</v>
      </c>
      <c r="E30" s="43">
        <f t="shared" si="6"/>
        <v>-3800</v>
      </c>
      <c r="F30" s="43">
        <f t="shared" si="6"/>
        <v>-2609.62</v>
      </c>
      <c r="G30" s="43">
        <f t="shared" si="6"/>
        <v>-4190.0000000000018</v>
      </c>
      <c r="H30" s="43">
        <f t="shared" si="6"/>
        <v>-4200</v>
      </c>
    </row>
    <row r="31" spans="1:8" x14ac:dyDescent="0.25">
      <c r="A31" s="45"/>
      <c r="B31" s="45"/>
      <c r="C31" s="26"/>
      <c r="D31" s="26"/>
      <c r="E31" s="26"/>
      <c r="F31" s="26"/>
    </row>
  </sheetData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workbookViewId="0">
      <selection activeCell="O22" sqref="O22"/>
    </sheetView>
  </sheetViews>
  <sheetFormatPr defaultRowHeight="15" x14ac:dyDescent="0.25"/>
  <cols>
    <col min="1" max="1" width="18.5703125" customWidth="1"/>
    <col min="2" max="2" width="25.85546875" bestFit="1" customWidth="1"/>
    <col min="3" max="3" width="8.85546875" bestFit="1" customWidth="1"/>
    <col min="4" max="4" width="11.28515625" bestFit="1" customWidth="1"/>
    <col min="5" max="5" width="8.85546875" bestFit="1" customWidth="1"/>
    <col min="6" max="6" width="10.28515625" bestFit="1" customWidth="1"/>
  </cols>
  <sheetData>
    <row r="1" spans="1:8" x14ac:dyDescent="0.25">
      <c r="A1" s="19"/>
      <c r="B1" s="19"/>
      <c r="C1" s="64"/>
      <c r="D1" s="64"/>
      <c r="E1" s="121"/>
      <c r="F1" s="121"/>
      <c r="G1" s="121"/>
      <c r="H1" s="121"/>
    </row>
    <row r="2" spans="1:8" x14ac:dyDescent="0.25">
      <c r="A2" s="19"/>
      <c r="B2" s="19"/>
      <c r="C2" s="64"/>
      <c r="D2" s="64"/>
      <c r="E2" s="121"/>
      <c r="F2" s="121"/>
      <c r="G2" s="121"/>
      <c r="H2" s="121"/>
    </row>
    <row r="3" spans="1:8" x14ac:dyDescent="0.25">
      <c r="A3" s="99" t="s">
        <v>0</v>
      </c>
      <c r="B3" s="122"/>
      <c r="C3" s="142"/>
      <c r="D3" s="142"/>
      <c r="E3" s="123"/>
      <c r="F3" s="123"/>
      <c r="G3" s="123"/>
      <c r="H3" s="123"/>
    </row>
    <row r="4" spans="1:8" x14ac:dyDescent="0.25">
      <c r="A4" s="99" t="str">
        <f>[1]Sheet1!$A$2</f>
        <v>BUDGET 2024-2025</v>
      </c>
      <c r="B4" s="122"/>
      <c r="C4" s="142"/>
      <c r="D4" s="142"/>
      <c r="E4" s="123"/>
      <c r="F4" s="123"/>
      <c r="G4" s="123"/>
      <c r="H4" s="123"/>
    </row>
    <row r="5" spans="1:8" x14ac:dyDescent="0.25">
      <c r="A5" s="99" t="s">
        <v>534</v>
      </c>
      <c r="B5" s="122"/>
      <c r="C5" s="142"/>
      <c r="D5" s="142"/>
      <c r="E5" s="123"/>
      <c r="F5" s="123"/>
      <c r="G5" s="123"/>
      <c r="H5" s="123"/>
    </row>
    <row r="6" spans="1:8" x14ac:dyDescent="0.25">
      <c r="A6" s="19"/>
      <c r="B6" s="19"/>
      <c r="C6" s="64"/>
      <c r="D6" s="64"/>
      <c r="E6" s="121"/>
      <c r="F6" s="121"/>
      <c r="G6" s="121"/>
      <c r="H6" s="121"/>
    </row>
    <row r="7" spans="1:8" x14ac:dyDescent="0.25">
      <c r="A7" s="74" t="s">
        <v>32</v>
      </c>
      <c r="B7" s="74" t="s">
        <v>33</v>
      </c>
      <c r="C7" s="82" t="str">
        <f>[1]Sheet1!F2</f>
        <v>2022-23</v>
      </c>
      <c r="D7" s="82" t="str">
        <f>[1]Sheet1!G2</f>
        <v>2022-23</v>
      </c>
      <c r="E7" s="82" t="str">
        <f>[1]Sheet1!H2</f>
        <v>2023-24</v>
      </c>
      <c r="F7" s="82" t="str">
        <f>[1]Sheet1!I2</f>
        <v>2023-24</v>
      </c>
      <c r="G7" s="82" t="str">
        <f>[1]Sheet1!J2</f>
        <v>2023-24</v>
      </c>
      <c r="H7" s="82" t="str">
        <f>[1]Sheet1!K2</f>
        <v>2024-25</v>
      </c>
    </row>
    <row r="8" spans="1:8" x14ac:dyDescent="0.25">
      <c r="A8" s="74" t="s">
        <v>34</v>
      </c>
      <c r="B8" s="74"/>
      <c r="C8" s="82" t="str">
        <f>[1]Sheet1!F3</f>
        <v>REVISED</v>
      </c>
      <c r="D8" s="82" t="str">
        <f>[1]Sheet1!G3</f>
        <v>ACTUAL</v>
      </c>
      <c r="E8" s="82" t="str">
        <f>[1]Sheet1!H3</f>
        <v>ADOPTED</v>
      </c>
      <c r="F8" s="82" t="str">
        <f>[1]Sheet1!I3</f>
        <v>ACTUAL</v>
      </c>
      <c r="G8" s="82" t="str">
        <f>[1]Sheet1!J3</f>
        <v xml:space="preserve"> REVISED </v>
      </c>
      <c r="H8" s="82" t="str">
        <f>[1]Sheet1!K3</f>
        <v>PROPOSED</v>
      </c>
    </row>
    <row r="9" spans="1:8" ht="15.75" thickBot="1" x14ac:dyDescent="0.3">
      <c r="A9" s="77" t="s">
        <v>10</v>
      </c>
      <c r="B9" s="77"/>
      <c r="C9" s="78" t="str">
        <f>[1]Sheet1!F4</f>
        <v xml:space="preserve"> BUDGET</v>
      </c>
      <c r="D9" s="78"/>
      <c r="E9" s="78" t="str">
        <f>[1]Sheet1!H4</f>
        <v xml:space="preserve"> BUDGET</v>
      </c>
      <c r="F9" s="78" t="str">
        <f>[1]Sheet1!I4</f>
        <v>SIX MONTHS</v>
      </c>
      <c r="G9" s="78" t="str">
        <f>[1]Sheet1!J4</f>
        <v xml:space="preserve"> BUDGET</v>
      </c>
      <c r="H9" s="78" t="str">
        <f>[1]Sheet1!K4</f>
        <v xml:space="preserve"> BUDGET</v>
      </c>
    </row>
    <row r="10" spans="1:8" ht="15.75" thickTop="1" x14ac:dyDescent="0.25">
      <c r="A10" s="114"/>
      <c r="B10" s="45" t="s">
        <v>293</v>
      </c>
      <c r="C10" s="60">
        <f>'[16]27-10-21'!E8</f>
        <v>44656.67</v>
      </c>
      <c r="D10" s="60">
        <f>'[16]27-10-21'!F8</f>
        <v>44656.67</v>
      </c>
      <c r="E10" s="60">
        <f>'[16]27-10-21'!G8</f>
        <v>25711.67</v>
      </c>
      <c r="F10" s="60">
        <f>'[16]27-10-21'!H8</f>
        <v>29054.43</v>
      </c>
      <c r="G10" s="60">
        <f>'[16]27-10-21'!I8</f>
        <v>29054.43</v>
      </c>
      <c r="H10" s="60">
        <f>'[16]27-10-21'!J8</f>
        <v>26204.43</v>
      </c>
    </row>
    <row r="11" spans="1:8" x14ac:dyDescent="0.25">
      <c r="A11" s="115" t="s">
        <v>14</v>
      </c>
      <c r="B11" s="45"/>
      <c r="C11" s="60"/>
      <c r="D11" s="60"/>
      <c r="E11" s="60"/>
      <c r="F11" s="60"/>
      <c r="G11" s="60"/>
      <c r="H11" s="60"/>
    </row>
    <row r="12" spans="1:8" x14ac:dyDescent="0.25">
      <c r="A12" s="124" t="s">
        <v>535</v>
      </c>
      <c r="B12" s="115" t="s">
        <v>536</v>
      </c>
      <c r="C12" s="60">
        <f>'[16]27-10-21'!E10</f>
        <v>12000</v>
      </c>
      <c r="D12" s="60">
        <f>'[16]27-10-21'!F10</f>
        <v>13963.83</v>
      </c>
      <c r="E12" s="60">
        <f>'[16]27-10-21'!G10</f>
        <v>10000</v>
      </c>
      <c r="F12" s="60">
        <f>'[16]27-10-21'!H10</f>
        <v>6633.3</v>
      </c>
      <c r="G12" s="60">
        <f>'[16]27-10-21'!I10</f>
        <v>10000</v>
      </c>
      <c r="H12" s="60">
        <f>'[16]27-10-21'!J10</f>
        <v>10000</v>
      </c>
    </row>
    <row r="13" spans="1:8" x14ac:dyDescent="0.25">
      <c r="A13" s="101" t="s">
        <v>537</v>
      </c>
      <c r="B13" s="101" t="s">
        <v>538</v>
      </c>
      <c r="C13" s="62">
        <f>'[16]27-10-21'!E11</f>
        <v>0</v>
      </c>
      <c r="D13" s="62">
        <f>'[16]27-10-21'!F11</f>
        <v>1691.32</v>
      </c>
      <c r="E13" s="62">
        <f>'[16]27-10-21'!G11</f>
        <v>0</v>
      </c>
      <c r="F13" s="62">
        <f>'[16]27-10-21'!H11</f>
        <v>832.62</v>
      </c>
      <c r="G13" s="62">
        <f>'[16]27-10-21'!I11</f>
        <v>0</v>
      </c>
      <c r="H13" s="62">
        <f>'[16]27-10-21'!J11</f>
        <v>0</v>
      </c>
    </row>
    <row r="14" spans="1:8" ht="15.75" thickBot="1" x14ac:dyDescent="0.3">
      <c r="A14" s="110"/>
      <c r="B14" s="116" t="s">
        <v>539</v>
      </c>
      <c r="C14" s="60">
        <f t="shared" ref="C14:F14" si="0">SUM(C12:C13)</f>
        <v>12000</v>
      </c>
      <c r="D14" s="60">
        <f>SUM(D12:D13)</f>
        <v>15655.15</v>
      </c>
      <c r="E14" s="60">
        <f t="shared" si="0"/>
        <v>10000</v>
      </c>
      <c r="F14" s="60">
        <f t="shared" si="0"/>
        <v>7465.92</v>
      </c>
      <c r="G14" s="60">
        <f>'[16]27-10-21'!I13</f>
        <v>10000</v>
      </c>
      <c r="H14" s="60">
        <f>'[16]27-10-21'!J13</f>
        <v>10000</v>
      </c>
    </row>
    <row r="15" spans="1:8" ht="16.5" thickTop="1" thickBot="1" x14ac:dyDescent="0.3">
      <c r="A15" s="102"/>
      <c r="B15" s="117" t="s">
        <v>16</v>
      </c>
      <c r="C15" s="58">
        <f t="shared" ref="C15:H15" si="1">C14+C10</f>
        <v>56656.67</v>
      </c>
      <c r="D15" s="58">
        <f t="shared" si="1"/>
        <v>60311.82</v>
      </c>
      <c r="E15" s="58">
        <f t="shared" si="1"/>
        <v>35711.67</v>
      </c>
      <c r="F15" s="58">
        <f t="shared" si="1"/>
        <v>36520.35</v>
      </c>
      <c r="G15" s="58">
        <f t="shared" si="1"/>
        <v>39054.43</v>
      </c>
      <c r="H15" s="58">
        <f t="shared" si="1"/>
        <v>36204.43</v>
      </c>
    </row>
    <row r="16" spans="1:8" ht="15.75" thickTop="1" x14ac:dyDescent="0.25">
      <c r="A16" s="45" t="s">
        <v>17</v>
      </c>
      <c r="B16" s="45"/>
      <c r="C16" s="43"/>
      <c r="D16" s="43"/>
      <c r="E16" s="31"/>
      <c r="F16" s="31"/>
      <c r="G16" s="31"/>
      <c r="H16" s="31"/>
    </row>
    <row r="17" spans="1:8" x14ac:dyDescent="0.25">
      <c r="A17" s="110" t="str">
        <f>'[16]27-10-21'!A17</f>
        <v xml:space="preserve"> 27-5299-10-21                          </v>
      </c>
      <c r="B17" s="110" t="str">
        <f>'[16]27-10-21'!B17</f>
        <v xml:space="preserve"> MISCELLANEOUS SUPPLI </v>
      </c>
      <c r="C17" s="61">
        <f>'[16]27-10-21'!E17</f>
        <v>220</v>
      </c>
      <c r="D17" s="61">
        <f>'[16]27-10-21'!F17</f>
        <v>131</v>
      </c>
      <c r="E17" s="61">
        <f>'[16]27-10-21'!G17</f>
        <v>500</v>
      </c>
      <c r="F17" s="61">
        <f>'[16]27-10-21'!H17</f>
        <v>0</v>
      </c>
      <c r="G17" s="61">
        <f>'[16]27-10-21'!I17</f>
        <v>500</v>
      </c>
      <c r="H17" s="61">
        <f>'[16]27-10-21'!J17</f>
        <v>500</v>
      </c>
    </row>
    <row r="18" spans="1:8" x14ac:dyDescent="0.25">
      <c r="A18" s="44"/>
      <c r="B18" s="44" t="str">
        <f>'[16]27-10-21'!B18</f>
        <v xml:space="preserve"> TOTAL SUPPLIES</v>
      </c>
      <c r="C18" s="57">
        <f t="shared" ref="C18:H18" si="2">SUM(C17)</f>
        <v>220</v>
      </c>
      <c r="D18" s="57">
        <f t="shared" si="2"/>
        <v>131</v>
      </c>
      <c r="E18" s="57">
        <f t="shared" si="2"/>
        <v>500</v>
      </c>
      <c r="F18" s="57">
        <f t="shared" si="2"/>
        <v>0</v>
      </c>
      <c r="G18" s="57">
        <f t="shared" si="2"/>
        <v>500</v>
      </c>
      <c r="H18" s="57">
        <f t="shared" si="2"/>
        <v>500</v>
      </c>
    </row>
    <row r="19" spans="1:8" x14ac:dyDescent="0.25">
      <c r="A19" s="100" t="str">
        <f>'[16]27-10-21'!A19</f>
        <v xml:space="preserve"> 27-5406-10-21                          </v>
      </c>
      <c r="B19" s="100" t="str">
        <f>'[16]27-10-21'!B19</f>
        <v xml:space="preserve"> TRAINING             </v>
      </c>
      <c r="C19" s="62">
        <f>'[16]27-10-21'!E19</f>
        <v>500</v>
      </c>
      <c r="D19" s="62">
        <f>'[16]27-10-21'!F19</f>
        <v>902.39</v>
      </c>
      <c r="E19" s="62">
        <f>'[16]27-10-21'!G19</f>
        <v>250</v>
      </c>
      <c r="F19" s="62">
        <f>'[16]27-10-21'!H19</f>
        <v>0</v>
      </c>
      <c r="G19" s="62">
        <f>'[16]27-10-21'!I19</f>
        <v>250</v>
      </c>
      <c r="H19" s="62">
        <f>'[16]27-10-21'!J19</f>
        <v>250</v>
      </c>
    </row>
    <row r="20" spans="1:8" x14ac:dyDescent="0.25">
      <c r="A20" s="100"/>
      <c r="B20" s="100" t="str">
        <f>'[16]27-10-21'!B20</f>
        <v xml:space="preserve"> TOTAL SERVICES</v>
      </c>
      <c r="C20" s="57">
        <f t="shared" ref="C20:H20" si="3">SUM(C19)</f>
        <v>500</v>
      </c>
      <c r="D20" s="57">
        <f t="shared" si="3"/>
        <v>902.39</v>
      </c>
      <c r="E20" s="57">
        <f t="shared" si="3"/>
        <v>250</v>
      </c>
      <c r="F20" s="57">
        <f t="shared" si="3"/>
        <v>0</v>
      </c>
      <c r="G20" s="57">
        <f t="shared" si="3"/>
        <v>250</v>
      </c>
      <c r="H20" s="57">
        <f t="shared" si="3"/>
        <v>250</v>
      </c>
    </row>
    <row r="21" spans="1:8" x14ac:dyDescent="0.25">
      <c r="A21" s="100" t="str">
        <f>'[16]27-10-21'!A21</f>
        <v xml:space="preserve"> 27-5504-10-21                          </v>
      </c>
      <c r="B21" s="100" t="str">
        <f>'[16]27-10-21'!B21</f>
        <v xml:space="preserve"> MACHINERY AND EQUIPM </v>
      </c>
      <c r="C21" s="62">
        <f>'[16]27-10-21'!E21</f>
        <v>27525</v>
      </c>
      <c r="D21" s="62">
        <f>'[16]27-10-21'!F21</f>
        <v>27525</v>
      </c>
      <c r="E21" s="62">
        <f>'[16]27-10-21'!G21</f>
        <v>2000</v>
      </c>
      <c r="F21" s="62">
        <f>'[16]27-10-21'!H21</f>
        <v>0</v>
      </c>
      <c r="G21" s="62">
        <f>'[16]27-10-21'!I21</f>
        <v>12100</v>
      </c>
      <c r="H21" s="62">
        <f>'[16]27-10-21'!J21</f>
        <v>2000</v>
      </c>
    </row>
    <row r="22" spans="1:8" x14ac:dyDescent="0.25">
      <c r="A22" s="44"/>
      <c r="B22" s="44" t="str">
        <f>'[16]27-10-21'!B22</f>
        <v xml:space="preserve"> TOTAL MACHINERY &amp; EQMT</v>
      </c>
      <c r="C22" s="62">
        <f>C21</f>
        <v>27525</v>
      </c>
      <c r="D22" s="62">
        <f t="shared" ref="D22:H22" si="4">D21</f>
        <v>27525</v>
      </c>
      <c r="E22" s="62">
        <f t="shared" si="4"/>
        <v>2000</v>
      </c>
      <c r="F22" s="62">
        <f t="shared" si="4"/>
        <v>0</v>
      </c>
      <c r="G22" s="62">
        <f t="shared" si="4"/>
        <v>12100</v>
      </c>
      <c r="H22" s="62">
        <f t="shared" si="4"/>
        <v>2000</v>
      </c>
    </row>
    <row r="23" spans="1:8" x14ac:dyDescent="0.25">
      <c r="A23" s="44" t="str">
        <f>'[16]27-10-21'!A23</f>
        <v xml:space="preserve"> 27-6502-10-21                          </v>
      </c>
      <c r="B23" s="44" t="str">
        <f>'[16]27-10-21'!B23</f>
        <v xml:space="preserve"> BUILDINGS            </v>
      </c>
      <c r="C23" s="62">
        <f>'[16]27-10-21'!E23</f>
        <v>0</v>
      </c>
      <c r="D23" s="62">
        <f>'[16]27-10-21'!F23</f>
        <v>0</v>
      </c>
      <c r="E23" s="62">
        <f>'[16]27-10-21'!G23</f>
        <v>500</v>
      </c>
      <c r="F23" s="62">
        <f>'[16]27-10-21'!H23</f>
        <v>0</v>
      </c>
      <c r="G23" s="62">
        <f>'[16]27-10-21'!I23</f>
        <v>0</v>
      </c>
      <c r="H23" s="62">
        <f>'[16]27-10-21'!J23</f>
        <v>0</v>
      </c>
    </row>
    <row r="24" spans="1:8" x14ac:dyDescent="0.25">
      <c r="A24" s="44"/>
      <c r="B24" s="44" t="str">
        <f>'[16]27-10-21'!B24</f>
        <v xml:space="preserve"> TOTAL CAPITAL</v>
      </c>
      <c r="C24" s="57">
        <f t="shared" ref="C24:H24" si="5">C23</f>
        <v>0</v>
      </c>
      <c r="D24" s="57">
        <f t="shared" si="5"/>
        <v>0</v>
      </c>
      <c r="E24" s="57">
        <f t="shared" si="5"/>
        <v>500</v>
      </c>
      <c r="F24" s="57">
        <f t="shared" si="5"/>
        <v>0</v>
      </c>
      <c r="G24" s="57">
        <f t="shared" si="5"/>
        <v>0</v>
      </c>
      <c r="H24" s="57">
        <f t="shared" si="5"/>
        <v>0</v>
      </c>
    </row>
    <row r="25" spans="1:8" x14ac:dyDescent="0.25">
      <c r="A25" s="44" t="str">
        <f>'[16]27-10-21'!A25</f>
        <v xml:space="preserve"> 27-5721-50-99                          </v>
      </c>
      <c r="B25" s="44" t="str">
        <f>'[16]27-10-21'!B25</f>
        <v xml:space="preserve"> TRANSFER TO MC TECHN </v>
      </c>
      <c r="C25" s="62">
        <f>'[16]27-10-21'!E25</f>
        <v>2700</v>
      </c>
      <c r="D25" s="62">
        <f>'[16]27-10-21'!F25</f>
        <v>2700</v>
      </c>
      <c r="E25" s="62">
        <f>'[16]27-10-21'!G25</f>
        <v>0</v>
      </c>
      <c r="F25" s="62">
        <f>'[16]27-10-21'!H25</f>
        <v>0</v>
      </c>
      <c r="G25" s="62">
        <f>'[16]27-10-21'!I25</f>
        <v>0</v>
      </c>
      <c r="H25" s="62">
        <f>'[16]27-10-21'!J25</f>
        <v>0</v>
      </c>
    </row>
    <row r="26" spans="1:8" x14ac:dyDescent="0.25">
      <c r="A26" s="100"/>
      <c r="B26" s="100" t="s">
        <v>370</v>
      </c>
      <c r="C26" s="62">
        <f>SUM(C25)</f>
        <v>2700</v>
      </c>
      <c r="D26" s="62">
        <f t="shared" ref="D26:H26" si="6">SUM(D25)</f>
        <v>2700</v>
      </c>
      <c r="E26" s="62">
        <f t="shared" si="6"/>
        <v>0</v>
      </c>
      <c r="F26" s="62">
        <f t="shared" si="6"/>
        <v>0</v>
      </c>
      <c r="G26" s="62">
        <f t="shared" si="6"/>
        <v>0</v>
      </c>
      <c r="H26" s="62">
        <f t="shared" si="6"/>
        <v>0</v>
      </c>
    </row>
    <row r="27" spans="1:8" ht="15.75" thickBot="1" x14ac:dyDescent="0.3">
      <c r="A27" s="125"/>
      <c r="B27" s="126" t="s">
        <v>329</v>
      </c>
      <c r="C27" s="98">
        <f t="shared" ref="C27:H27" si="7">SUM(C17:C26)/2</f>
        <v>30945</v>
      </c>
      <c r="D27" s="98">
        <f t="shared" si="7"/>
        <v>31258.39</v>
      </c>
      <c r="E27" s="98">
        <f t="shared" si="7"/>
        <v>3250</v>
      </c>
      <c r="F27" s="98">
        <f t="shared" si="7"/>
        <v>0</v>
      </c>
      <c r="G27" s="98">
        <f t="shared" si="7"/>
        <v>12850</v>
      </c>
      <c r="H27" s="98">
        <f t="shared" si="7"/>
        <v>2750</v>
      </c>
    </row>
    <row r="28" spans="1:8" ht="15.75" thickTop="1" x14ac:dyDescent="0.25">
      <c r="A28" s="45"/>
      <c r="B28" s="45"/>
      <c r="C28" s="43"/>
      <c r="D28" s="43"/>
      <c r="E28" s="96"/>
      <c r="F28" s="96"/>
      <c r="G28" s="96"/>
      <c r="H28" s="96"/>
    </row>
    <row r="29" spans="1:8" x14ac:dyDescent="0.25">
      <c r="A29" s="45"/>
      <c r="B29" s="45"/>
      <c r="C29" s="43"/>
      <c r="D29" s="43"/>
      <c r="E29" s="96"/>
      <c r="F29" s="96"/>
      <c r="G29" s="96"/>
      <c r="H29" s="96"/>
    </row>
    <row r="30" spans="1:8" x14ac:dyDescent="0.25">
      <c r="A30" s="45"/>
      <c r="B30" s="45" t="s">
        <v>330</v>
      </c>
      <c r="C30" s="60">
        <f>C15-C27</f>
        <v>25711.67</v>
      </c>
      <c r="D30" s="60">
        <f>D15-D27+1</f>
        <v>29054.43</v>
      </c>
      <c r="E30" s="60">
        <f>E15-E27</f>
        <v>32461.67</v>
      </c>
      <c r="F30" s="60">
        <f>F15-F27</f>
        <v>36520.35</v>
      </c>
      <c r="G30" s="60">
        <f>G15-G27</f>
        <v>26204.43</v>
      </c>
      <c r="H30" s="60">
        <f>H15-H27</f>
        <v>33454.43</v>
      </c>
    </row>
    <row r="31" spans="1:8" x14ac:dyDescent="0.25">
      <c r="A31" s="45"/>
      <c r="B31" s="45"/>
      <c r="C31" s="46"/>
      <c r="D31" s="46"/>
      <c r="E31" s="46"/>
      <c r="F31" s="46"/>
      <c r="G31" s="46"/>
      <c r="H31" s="46"/>
    </row>
    <row r="32" spans="1:8" x14ac:dyDescent="0.25">
      <c r="A32" s="45"/>
      <c r="B32" s="45"/>
      <c r="C32" s="46"/>
      <c r="D32" s="46"/>
      <c r="E32" s="26"/>
      <c r="F32" s="26"/>
      <c r="G32" s="26"/>
      <c r="H32" s="26"/>
    </row>
    <row r="33" spans="1:8" x14ac:dyDescent="0.25">
      <c r="A33" s="45"/>
      <c r="B33" s="45" t="s">
        <v>533</v>
      </c>
      <c r="C33" s="60">
        <f>C30-C10</f>
        <v>-18945</v>
      </c>
      <c r="D33" s="60">
        <f>D30-D10-1</f>
        <v>-15603.239999999998</v>
      </c>
      <c r="E33" s="60">
        <f>E30-E10</f>
        <v>6750</v>
      </c>
      <c r="F33" s="60">
        <f>F30-F10</f>
        <v>7465.9199999999983</v>
      </c>
      <c r="G33" s="60">
        <f>G30-G10</f>
        <v>-2850</v>
      </c>
      <c r="H33" s="60">
        <f>H30-H10</f>
        <v>7250</v>
      </c>
    </row>
    <row r="34" spans="1:8" x14ac:dyDescent="0.25">
      <c r="A34" s="19"/>
      <c r="B34" s="19"/>
      <c r="C34" s="121"/>
      <c r="D34" s="121"/>
      <c r="E34" s="121"/>
      <c r="F34" s="12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8"/>
  <sheetViews>
    <sheetView topLeftCell="A16" workbookViewId="0">
      <selection activeCell="L35" sqref="L35"/>
    </sheetView>
  </sheetViews>
  <sheetFormatPr defaultRowHeight="15" x14ac:dyDescent="0.25"/>
  <cols>
    <col min="1" max="1" width="13.140625" customWidth="1"/>
    <col min="2" max="2" width="28.28515625" bestFit="1" customWidth="1"/>
    <col min="3" max="3" width="8.85546875" bestFit="1" customWidth="1"/>
  </cols>
  <sheetData>
    <row r="1" spans="1:8" x14ac:dyDescent="0.25">
      <c r="A1" s="20" t="s">
        <v>0</v>
      </c>
      <c r="B1" s="21"/>
      <c r="C1" s="22"/>
      <c r="D1" s="22"/>
      <c r="E1" s="22"/>
      <c r="F1" s="22"/>
      <c r="G1" s="23"/>
      <c r="H1" s="23"/>
    </row>
    <row r="2" spans="1:8" x14ac:dyDescent="0.25">
      <c r="A2" s="20" t="str">
        <f>[1]Sheet1!$A$2</f>
        <v>BUDGET 2024-2025</v>
      </c>
      <c r="B2" s="21"/>
      <c r="C2" s="22"/>
      <c r="D2" s="22"/>
      <c r="E2" s="22"/>
      <c r="F2" s="22"/>
      <c r="G2" s="23"/>
      <c r="H2" s="23"/>
    </row>
    <row r="3" spans="1:8" x14ac:dyDescent="0.25">
      <c r="A3" s="20" t="s">
        <v>119</v>
      </c>
      <c r="B3" s="21"/>
      <c r="C3" s="22"/>
      <c r="D3" s="22"/>
      <c r="E3" s="22"/>
      <c r="F3" s="22"/>
      <c r="G3" s="23"/>
      <c r="H3" s="129"/>
    </row>
    <row r="4" spans="1:8" x14ac:dyDescent="0.25">
      <c r="A4" s="24"/>
      <c r="B4" s="24"/>
      <c r="C4" s="25"/>
      <c r="D4" s="25"/>
      <c r="E4" s="25"/>
      <c r="F4" s="25"/>
      <c r="G4" s="26"/>
      <c r="H4" s="26"/>
    </row>
    <row r="5" spans="1:8" x14ac:dyDescent="0.25">
      <c r="A5" s="27" t="s">
        <v>32</v>
      </c>
      <c r="B5" s="27" t="s">
        <v>33</v>
      </c>
      <c r="C5" s="38" t="str">
        <f>[1]Sheet1!F2</f>
        <v>2022-23</v>
      </c>
      <c r="D5" s="38" t="str">
        <f>[1]Sheet1!G2</f>
        <v>2022-23</v>
      </c>
      <c r="E5" s="38" t="str">
        <f>[1]Sheet1!H2</f>
        <v>2023-24</v>
      </c>
      <c r="F5" s="38" t="str">
        <f>[1]Sheet1!I2</f>
        <v>2023-24</v>
      </c>
      <c r="G5" s="38" t="str">
        <f>[1]Sheet1!J2</f>
        <v>2023-24</v>
      </c>
      <c r="H5" s="38" t="str">
        <f>[1]Sheet1!K2</f>
        <v>2024-25</v>
      </c>
    </row>
    <row r="6" spans="1:8" x14ac:dyDescent="0.25">
      <c r="A6" s="27" t="s">
        <v>34</v>
      </c>
      <c r="B6" s="27"/>
      <c r="C6" s="38" t="str">
        <f>[1]Sheet1!F3</f>
        <v>REVISED</v>
      </c>
      <c r="D6" s="38" t="str">
        <f>[1]Sheet1!G3</f>
        <v>ACTUAL</v>
      </c>
      <c r="E6" s="38" t="str">
        <f>[1]Sheet1!H3</f>
        <v>ADOPTED</v>
      </c>
      <c r="F6" s="38" t="str">
        <f>[1]Sheet1!I3</f>
        <v>ACTUAL</v>
      </c>
      <c r="G6" s="38" t="str">
        <f>[1]Sheet1!J3</f>
        <v xml:space="preserve"> REVISED </v>
      </c>
      <c r="H6" s="38" t="str">
        <f>[1]Sheet1!K3</f>
        <v>PROPOSED</v>
      </c>
    </row>
    <row r="7" spans="1:8" ht="15.75" thickBot="1" x14ac:dyDescent="0.3">
      <c r="A7" s="29" t="s">
        <v>10</v>
      </c>
      <c r="B7" s="29"/>
      <c r="C7" s="29" t="str">
        <f>[1]Sheet1!F4</f>
        <v xml:space="preserve"> BUDGET</v>
      </c>
      <c r="D7" s="29"/>
      <c r="E7" s="29" t="str">
        <f>[1]Sheet1!H4</f>
        <v xml:space="preserve"> BUDGET</v>
      </c>
      <c r="F7" s="29" t="str">
        <f>[1]Sheet1!I4</f>
        <v>SIX MONTHS</v>
      </c>
      <c r="G7" s="29" t="str">
        <f>[1]Sheet1!J4</f>
        <v xml:space="preserve"> BUDGET</v>
      </c>
      <c r="H7" s="29" t="str">
        <f>[1]Sheet1!K4</f>
        <v xml:space="preserve"> BUDGET</v>
      </c>
    </row>
    <row r="8" spans="1:8" ht="15.75" thickTop="1" x14ac:dyDescent="0.25">
      <c r="A8" s="31" t="str">
        <f>'[4]60-20-50'!A10</f>
        <v xml:space="preserve"> 60-5101-20-50                          </v>
      </c>
      <c r="B8" s="31" t="str">
        <f>'[4]60-20-50'!B10</f>
        <v xml:space="preserve"> SALARIES             </v>
      </c>
      <c r="C8" s="31">
        <f>'[4]60-20-50'!E10</f>
        <v>100775</v>
      </c>
      <c r="D8" s="31">
        <f>'[4]60-20-50'!F10</f>
        <v>97827.68</v>
      </c>
      <c r="E8" s="31">
        <f>'[4]60-20-50'!G10</f>
        <v>104520</v>
      </c>
      <c r="F8" s="31">
        <f>'[4]60-20-50'!H10</f>
        <v>49446.27</v>
      </c>
      <c r="G8" s="31">
        <f>'[4]60-20-50'!I10</f>
        <v>105582</v>
      </c>
      <c r="H8" s="31">
        <f>'[4]60-20-50'!J10</f>
        <v>111283</v>
      </c>
    </row>
    <row r="9" spans="1:8" x14ac:dyDescent="0.25">
      <c r="A9" s="31" t="str">
        <f>'[4]60-20-50'!A11</f>
        <v xml:space="preserve"> 60-5106-20-50                          </v>
      </c>
      <c r="B9" s="31" t="str">
        <f>'[4]60-20-50'!B11</f>
        <v xml:space="preserve"> OVERTIME             </v>
      </c>
      <c r="C9" s="31">
        <f>'[4]60-20-50'!E11</f>
        <v>9000</v>
      </c>
      <c r="D9" s="31">
        <f>'[4]60-20-50'!F11</f>
        <v>914.98</v>
      </c>
      <c r="E9" s="31">
        <f>'[4]60-20-50'!G11</f>
        <v>6000</v>
      </c>
      <c r="F9" s="31">
        <f>'[4]60-20-50'!H11</f>
        <v>6.4</v>
      </c>
      <c r="G9" s="31">
        <f>'[4]60-20-50'!I11</f>
        <v>6000</v>
      </c>
      <c r="H9" s="31">
        <f>'[4]60-20-50'!J11</f>
        <v>6000</v>
      </c>
    </row>
    <row r="10" spans="1:8" x14ac:dyDescent="0.25">
      <c r="A10" s="31" t="str">
        <f>'[4]60-20-50'!A12</f>
        <v xml:space="preserve"> 60-5107-20-50                          </v>
      </c>
      <c r="B10" s="31" t="str">
        <f>'[4]60-20-50'!B12</f>
        <v xml:space="preserve"> HOLIDAY PAY          </v>
      </c>
      <c r="C10" s="31">
        <f>'[4]60-20-50'!E12</f>
        <v>100</v>
      </c>
      <c r="D10" s="31">
        <f>'[4]60-20-50'!F12</f>
        <v>0</v>
      </c>
      <c r="E10" s="31">
        <f>'[4]60-20-50'!G12</f>
        <v>100</v>
      </c>
      <c r="F10" s="31">
        <f>'[4]60-20-50'!H12</f>
        <v>0</v>
      </c>
      <c r="G10" s="31">
        <f>'[4]60-20-50'!I12</f>
        <v>100</v>
      </c>
      <c r="H10" s="31">
        <f>'[4]60-20-50'!J12</f>
        <v>100</v>
      </c>
    </row>
    <row r="11" spans="1:8" x14ac:dyDescent="0.25">
      <c r="A11" s="31" t="str">
        <f>'[4]60-20-50'!A13</f>
        <v xml:space="preserve"> 60-5110-20-50                          </v>
      </c>
      <c r="B11" s="31" t="str">
        <f>'[4]60-20-50'!B13</f>
        <v xml:space="preserve"> LONGEVITY            </v>
      </c>
      <c r="C11" s="31">
        <f>'[4]60-20-50'!E13</f>
        <v>480</v>
      </c>
      <c r="D11" s="31">
        <f>'[4]60-20-50'!F13</f>
        <v>480</v>
      </c>
      <c r="E11" s="31">
        <f>'[4]60-20-50'!G13</f>
        <v>660</v>
      </c>
      <c r="F11" s="31">
        <f>'[4]60-20-50'!H13</f>
        <v>540</v>
      </c>
      <c r="G11" s="31">
        <f>'[4]60-20-50'!I13</f>
        <v>540</v>
      </c>
      <c r="H11" s="31">
        <f>'[4]60-20-50'!J13</f>
        <v>720</v>
      </c>
    </row>
    <row r="12" spans="1:8" x14ac:dyDescent="0.25">
      <c r="A12" s="31" t="str">
        <f>'[4]60-20-50'!A14</f>
        <v xml:space="preserve"> 60-5111-20-50                          </v>
      </c>
      <c r="B12" s="31" t="str">
        <f>'[4]60-20-50'!B14</f>
        <v xml:space="preserve"> RETIREMENT           </v>
      </c>
      <c r="C12" s="31">
        <f>'[4]60-20-50'!E14</f>
        <v>13851</v>
      </c>
      <c r="D12" s="31">
        <f>'[4]60-20-50'!F14</f>
        <v>12473.48</v>
      </c>
      <c r="E12" s="31">
        <f>'[4]60-20-50'!G14</f>
        <v>14578</v>
      </c>
      <c r="F12" s="31">
        <f>'[4]60-20-50'!H14</f>
        <v>6539.42</v>
      </c>
      <c r="G12" s="31">
        <f>'[4]60-20-50'!I14</f>
        <v>14857</v>
      </c>
      <c r="H12" s="31">
        <f>'[4]60-20-50'!J14</f>
        <v>15931</v>
      </c>
    </row>
    <row r="13" spans="1:8" x14ac:dyDescent="0.25">
      <c r="A13" s="31" t="str">
        <f>'[4]60-20-50'!A15</f>
        <v xml:space="preserve"> 60-5112-20-50                          </v>
      </c>
      <c r="B13" s="31" t="str">
        <f>'[4]60-20-50'!B15</f>
        <v xml:space="preserve"> FICA                 </v>
      </c>
      <c r="C13" s="31">
        <f>'[4]60-20-50'!E15</f>
        <v>8146</v>
      </c>
      <c r="D13" s="31">
        <f>'[4]60-20-50'!F15</f>
        <v>7082.09</v>
      </c>
      <c r="E13" s="31">
        <f>'[4]60-20-50'!G15</f>
        <v>8513</v>
      </c>
      <c r="F13" s="31">
        <f>'[4]60-20-50'!H15</f>
        <v>3635.16</v>
      </c>
      <c r="G13" s="31">
        <f>'[4]60-20-50'!I15</f>
        <v>8395</v>
      </c>
      <c r="H13" s="31">
        <f>'[4]60-20-50'!J15</f>
        <v>9108</v>
      </c>
    </row>
    <row r="14" spans="1:8" x14ac:dyDescent="0.25">
      <c r="A14" s="31" t="str">
        <f>'[4]60-20-50'!A16</f>
        <v xml:space="preserve"> 60-5116-20-50                          </v>
      </c>
      <c r="B14" s="31" t="str">
        <f>'[4]60-20-50'!B16</f>
        <v xml:space="preserve"> HEALTH/LIFE INSURANC </v>
      </c>
      <c r="C14" s="31">
        <f>'[4]60-20-50'!E16</f>
        <v>24709</v>
      </c>
      <c r="D14" s="31">
        <f>'[4]60-20-50'!F16</f>
        <v>23322.94</v>
      </c>
      <c r="E14" s="31">
        <f>'[4]60-20-50'!G16</f>
        <v>23409</v>
      </c>
      <c r="F14" s="31">
        <f>'[4]60-20-50'!H16</f>
        <v>14747.34</v>
      </c>
      <c r="G14" s="31">
        <f>'[4]60-20-50'!I16</f>
        <v>27073</v>
      </c>
      <c r="H14" s="31">
        <f>'[4]60-20-50'!J16</f>
        <v>26684</v>
      </c>
    </row>
    <row r="15" spans="1:8" x14ac:dyDescent="0.25">
      <c r="A15" s="31" t="str">
        <f>'[4]60-20-50'!A17</f>
        <v xml:space="preserve"> 60-5118-20-50                          </v>
      </c>
      <c r="B15" s="31" t="str">
        <f>'[4]60-20-50'!B17</f>
        <v xml:space="preserve"> WORKER COMPENSATION  </v>
      </c>
      <c r="C15" s="31">
        <f>'[4]60-20-50'!E17</f>
        <v>419</v>
      </c>
      <c r="D15" s="31">
        <f>'[4]60-20-50'!F17</f>
        <v>217.83</v>
      </c>
      <c r="E15" s="31">
        <f>'[4]60-20-50'!G17</f>
        <v>345</v>
      </c>
      <c r="F15" s="31">
        <f>'[4]60-20-50'!H17</f>
        <v>100.9</v>
      </c>
      <c r="G15" s="31">
        <f>'[4]60-20-50'!I17</f>
        <v>348</v>
      </c>
      <c r="H15" s="31">
        <f>'[4]60-20-50'!J17</f>
        <v>271</v>
      </c>
    </row>
    <row r="16" spans="1:8" x14ac:dyDescent="0.25">
      <c r="A16" s="31" t="str">
        <f>'[4]60-20-50'!A18</f>
        <v xml:space="preserve"> 60-5119-20-50                          </v>
      </c>
      <c r="B16" s="31" t="str">
        <f>'[4]60-20-50'!B18</f>
        <v xml:space="preserve"> OTHER PAYROLL EXPENS </v>
      </c>
      <c r="C16" s="31">
        <f>'[4]60-20-50'!E18</f>
        <v>0</v>
      </c>
      <c r="D16" s="31">
        <f>'[4]60-20-50'!F18</f>
        <v>200.48</v>
      </c>
      <c r="E16" s="31">
        <f>'[4]60-20-50'!G18</f>
        <v>0</v>
      </c>
      <c r="F16" s="31">
        <f>'[4]60-20-50'!H18</f>
        <v>464.08</v>
      </c>
      <c r="G16" s="31">
        <f>'[4]60-20-50'!I18</f>
        <v>963</v>
      </c>
      <c r="H16" s="31">
        <f>'[4]60-20-50'!J18</f>
        <v>960</v>
      </c>
    </row>
    <row r="17" spans="1:8" x14ac:dyDescent="0.25">
      <c r="A17" s="31" t="str">
        <f>'[4]60-20-50'!A19</f>
        <v xml:space="preserve"> 60-5121-20-50                          </v>
      </c>
      <c r="B17" s="31" t="str">
        <f>'[4]60-20-50'!B19</f>
        <v xml:space="preserve"> ACCRUED VACATION BEN </v>
      </c>
      <c r="C17" s="31">
        <f>'[4]60-20-50'!E19</f>
        <v>0</v>
      </c>
      <c r="D17" s="31">
        <f>'[4]60-20-50'!F19</f>
        <v>573.33000000000004</v>
      </c>
      <c r="E17" s="31">
        <f>'[4]60-20-50'!G19</f>
        <v>0</v>
      </c>
      <c r="F17" s="31">
        <f>'[4]60-20-50'!H19</f>
        <v>0</v>
      </c>
      <c r="G17" s="31">
        <f>'[4]60-20-50'!I19</f>
        <v>0</v>
      </c>
      <c r="H17" s="31">
        <f>'[4]60-20-50'!J19</f>
        <v>0</v>
      </c>
    </row>
    <row r="18" spans="1:8" x14ac:dyDescent="0.25">
      <c r="A18" s="31" t="str">
        <f>'[4]60-20-50'!A20</f>
        <v xml:space="preserve"> 60-5123-20-50                          </v>
      </c>
      <c r="B18" s="31" t="str">
        <f>'[4]60-20-50'!B20</f>
        <v xml:space="preserve"> ACCRUED COMP-TIME BE </v>
      </c>
      <c r="C18" s="31">
        <f>'[4]60-20-50'!E20</f>
        <v>0</v>
      </c>
      <c r="D18" s="31">
        <f>'[4]60-20-50'!F20</f>
        <v>-341.05</v>
      </c>
      <c r="E18" s="31">
        <f>'[4]60-20-50'!G20</f>
        <v>0</v>
      </c>
      <c r="F18" s="31">
        <f>'[4]60-20-50'!H20</f>
        <v>0</v>
      </c>
      <c r="G18" s="31">
        <f>'[4]60-20-50'!I20</f>
        <v>0</v>
      </c>
      <c r="H18" s="31">
        <f>'[4]60-20-50'!J20</f>
        <v>0</v>
      </c>
    </row>
    <row r="19" spans="1:8" hidden="1" x14ac:dyDescent="0.25">
      <c r="A19" s="31">
        <f>'[4]60-20-50'!A21</f>
        <v>0</v>
      </c>
      <c r="B19" s="31">
        <f>'[4]60-20-50'!B21</f>
        <v>0</v>
      </c>
      <c r="C19" s="31">
        <f>'[4]60-20-50'!E21</f>
        <v>0</v>
      </c>
      <c r="D19" s="31">
        <f>'[4]60-20-50'!F21</f>
        <v>0</v>
      </c>
      <c r="E19" s="31">
        <f>'[4]60-20-50'!G21</f>
        <v>0</v>
      </c>
      <c r="F19" s="31">
        <f>'[4]60-20-50'!H21</f>
        <v>0</v>
      </c>
      <c r="G19" s="31">
        <f>'[4]60-20-50'!I21</f>
        <v>0</v>
      </c>
      <c r="H19" s="31">
        <f>'[4]60-20-50'!J21</f>
        <v>0</v>
      </c>
    </row>
    <row r="20" spans="1:8" x14ac:dyDescent="0.25">
      <c r="A20" s="32"/>
      <c r="B20" s="39" t="s">
        <v>108</v>
      </c>
      <c r="C20" s="40">
        <f>SUM(C8:C19)</f>
        <v>157480</v>
      </c>
      <c r="D20" s="40">
        <f t="shared" ref="D20:H20" si="0">SUM(D8:D19)</f>
        <v>142751.75999999998</v>
      </c>
      <c r="E20" s="40">
        <f t="shared" si="0"/>
        <v>158125</v>
      </c>
      <c r="F20" s="40">
        <f t="shared" si="0"/>
        <v>75479.569999999992</v>
      </c>
      <c r="G20" s="40">
        <f t="shared" si="0"/>
        <v>163858</v>
      </c>
      <c r="H20" s="40">
        <f t="shared" si="0"/>
        <v>171057</v>
      </c>
    </row>
    <row r="21" spans="1:8" x14ac:dyDescent="0.25">
      <c r="A21" s="31" t="str">
        <f>'[4]60-20-50'!A24</f>
        <v xml:space="preserve"> 60-5201-20-50                          </v>
      </c>
      <c r="B21" s="31" t="str">
        <f>'[4]60-20-50'!B24</f>
        <v xml:space="preserve"> OFFICE SUPPLIES      </v>
      </c>
      <c r="C21" s="31">
        <f>'[4]60-20-50'!E24</f>
        <v>3000</v>
      </c>
      <c r="D21" s="31">
        <f>'[4]60-20-50'!F24</f>
        <v>3694.9</v>
      </c>
      <c r="E21" s="31">
        <f>'[4]60-20-50'!G24</f>
        <v>3000</v>
      </c>
      <c r="F21" s="31">
        <f>'[4]60-20-50'!H24</f>
        <v>1938.91</v>
      </c>
      <c r="G21" s="31">
        <f>'[4]60-20-50'!I24</f>
        <v>3000</v>
      </c>
      <c r="H21" s="31">
        <f>'[4]60-20-50'!J24</f>
        <v>3000</v>
      </c>
    </row>
    <row r="22" spans="1:8" x14ac:dyDescent="0.25">
      <c r="A22" s="31" t="str">
        <f>'[4]60-20-50'!A25</f>
        <v xml:space="preserve"> 60-5202-20-50                          </v>
      </c>
      <c r="B22" s="31" t="str">
        <f>'[4]60-20-50'!B25</f>
        <v xml:space="preserve"> POSTAGE              </v>
      </c>
      <c r="C22" s="31">
        <f>'[4]60-20-50'!E25</f>
        <v>37500</v>
      </c>
      <c r="D22" s="31">
        <f>'[4]60-20-50'!F25</f>
        <v>37091.620000000003</v>
      </c>
      <c r="E22" s="31">
        <f>'[4]60-20-50'!G25</f>
        <v>37500</v>
      </c>
      <c r="F22" s="31">
        <f>'[4]60-20-50'!H25</f>
        <v>19871.650000000001</v>
      </c>
      <c r="G22" s="31">
        <f>'[4]60-20-50'!I25</f>
        <v>37500</v>
      </c>
      <c r="H22" s="31">
        <f>'[4]60-20-50'!J25</f>
        <v>37875</v>
      </c>
    </row>
    <row r="23" spans="1:8" x14ac:dyDescent="0.25">
      <c r="A23" s="31" t="str">
        <f>'[4]60-20-50'!A26</f>
        <v xml:space="preserve"> 60-5204-20-50                          </v>
      </c>
      <c r="B23" s="31" t="str">
        <f>'[4]60-20-50'!B26</f>
        <v xml:space="preserve"> BIND PRTING &amp; REPROD </v>
      </c>
      <c r="C23" s="31">
        <f>'[4]60-20-50'!E26</f>
        <v>1500</v>
      </c>
      <c r="D23" s="31">
        <f>'[4]60-20-50'!F26</f>
        <v>523.97</v>
      </c>
      <c r="E23" s="31">
        <f>'[4]60-20-50'!G26</f>
        <v>1500</v>
      </c>
      <c r="F23" s="31">
        <f>'[4]60-20-50'!H26</f>
        <v>0</v>
      </c>
      <c r="G23" s="31">
        <f>'[4]60-20-50'!I26</f>
        <v>1500</v>
      </c>
      <c r="H23" s="31">
        <f>'[4]60-20-50'!J26</f>
        <v>1500</v>
      </c>
    </row>
    <row r="24" spans="1:8" x14ac:dyDescent="0.25">
      <c r="A24" s="31" t="str">
        <f>'[4]60-20-50'!A27</f>
        <v xml:space="preserve"> 60-5299-20-50                          </v>
      </c>
      <c r="B24" s="31" t="str">
        <f>'[4]60-20-50'!B27</f>
        <v xml:space="preserve"> MISCELLANEOUS SUPPLI </v>
      </c>
      <c r="C24" s="31">
        <f>'[4]60-20-50'!E27</f>
        <v>500</v>
      </c>
      <c r="D24" s="31">
        <f>'[4]60-20-50'!F27</f>
        <v>196.42</v>
      </c>
      <c r="E24" s="31">
        <f>'[4]60-20-50'!G27</f>
        <v>500</v>
      </c>
      <c r="F24" s="31">
        <f>'[4]60-20-50'!H27</f>
        <v>86.66</v>
      </c>
      <c r="G24" s="31">
        <f>'[4]60-20-50'!I27</f>
        <v>500</v>
      </c>
      <c r="H24" s="31">
        <f>'[4]60-20-50'!J27</f>
        <v>500</v>
      </c>
    </row>
    <row r="25" spans="1:8" hidden="1" x14ac:dyDescent="0.25">
      <c r="A25" s="31">
        <f>'[4]60-20-50'!A28</f>
        <v>0</v>
      </c>
      <c r="B25" s="31">
        <f>'[4]60-20-50'!B28</f>
        <v>0</v>
      </c>
      <c r="C25" s="31">
        <f>'[4]60-20-50'!E28</f>
        <v>0</v>
      </c>
      <c r="D25" s="31">
        <f>'[4]60-20-50'!F28</f>
        <v>0</v>
      </c>
      <c r="E25" s="31">
        <f>'[4]60-20-50'!G28</f>
        <v>0</v>
      </c>
      <c r="F25" s="31">
        <f>'[4]60-20-50'!H28</f>
        <v>0</v>
      </c>
      <c r="G25" s="31">
        <f>'[4]60-20-50'!I28</f>
        <v>0</v>
      </c>
      <c r="H25" s="31">
        <f>'[4]60-20-50'!J28</f>
        <v>0</v>
      </c>
    </row>
    <row r="26" spans="1:8" hidden="1" x14ac:dyDescent="0.25">
      <c r="A26" s="31"/>
      <c r="B26" s="31"/>
      <c r="C26" s="31"/>
      <c r="D26" s="31"/>
      <c r="E26" s="31"/>
      <c r="F26" s="31"/>
      <c r="G26" s="31"/>
      <c r="H26" s="31"/>
    </row>
    <row r="27" spans="1:8" x14ac:dyDescent="0.25">
      <c r="A27" s="32"/>
      <c r="B27" s="39" t="s">
        <v>109</v>
      </c>
      <c r="C27" s="40">
        <f>SUM(C21:C26)</f>
        <v>42500</v>
      </c>
      <c r="D27" s="40">
        <f t="shared" ref="D27:H27" si="1">SUM(D21:D26)</f>
        <v>41506.910000000003</v>
      </c>
      <c r="E27" s="40">
        <f t="shared" si="1"/>
        <v>42500</v>
      </c>
      <c r="F27" s="40">
        <f t="shared" si="1"/>
        <v>21897.22</v>
      </c>
      <c r="G27" s="40">
        <f t="shared" si="1"/>
        <v>42500</v>
      </c>
      <c r="H27" s="40">
        <f t="shared" si="1"/>
        <v>42875</v>
      </c>
    </row>
    <row r="28" spans="1:8" x14ac:dyDescent="0.25">
      <c r="A28" s="24" t="str">
        <f>'[4]60-20-50'!A32</f>
        <v xml:space="preserve"> 60-5304-20-50                          </v>
      </c>
      <c r="B28" s="24" t="str">
        <f>'[4]60-20-50'!B32</f>
        <v xml:space="preserve"> MACHINERY &amp; EQUIPMEN </v>
      </c>
      <c r="C28" s="31">
        <f>'[4]60-20-50'!E32</f>
        <v>750</v>
      </c>
      <c r="D28" s="31">
        <f>'[4]60-20-50'!F32</f>
        <v>186</v>
      </c>
      <c r="E28" s="31">
        <f>'[4]60-20-50'!G32</f>
        <v>750</v>
      </c>
      <c r="F28" s="31">
        <f>'[4]60-20-50'!H32</f>
        <v>0</v>
      </c>
      <c r="G28" s="31">
        <f>'[4]60-20-50'!I32</f>
        <v>750</v>
      </c>
      <c r="H28" s="31">
        <f>'[4]60-20-50'!J32</f>
        <v>750</v>
      </c>
    </row>
    <row r="29" spans="1:8" x14ac:dyDescent="0.25">
      <c r="A29" s="24" t="str">
        <f>'[4]60-20-50'!A33</f>
        <v xml:space="preserve"> 60-5305-20-50                          </v>
      </c>
      <c r="B29" s="24" t="str">
        <f>'[4]60-20-50'!B33</f>
        <v xml:space="preserve"> VEHICLE MAINTENANCE  </v>
      </c>
      <c r="C29" s="31">
        <f>'[4]60-20-50'!E33</f>
        <v>2000</v>
      </c>
      <c r="D29" s="31">
        <f>'[4]60-20-50'!F33</f>
        <v>0</v>
      </c>
      <c r="E29" s="31">
        <f>'[4]60-20-50'!G33</f>
        <v>2000</v>
      </c>
      <c r="F29" s="31">
        <f>'[4]60-20-50'!H33</f>
        <v>0</v>
      </c>
      <c r="G29" s="31">
        <f>'[4]60-20-50'!I33</f>
        <v>0</v>
      </c>
      <c r="H29" s="31">
        <f>'[4]60-20-50'!J33</f>
        <v>0</v>
      </c>
    </row>
    <row r="30" spans="1:8" x14ac:dyDescent="0.25">
      <c r="A30" s="24" t="str">
        <f>'[4]60-20-50'!A34</f>
        <v xml:space="preserve"> 60-5309-20-50                          </v>
      </c>
      <c r="B30" s="24" t="str">
        <f>'[4]60-20-50'!B34</f>
        <v xml:space="preserve"> OFFICE EQUIPMENT MAI </v>
      </c>
      <c r="C30" s="31">
        <f>'[4]60-20-50'!E34</f>
        <v>0</v>
      </c>
      <c r="D30" s="31">
        <f>'[4]60-20-50'!F34</f>
        <v>1826.93</v>
      </c>
      <c r="E30" s="31">
        <f>'[4]60-20-50'!G34</f>
        <v>0</v>
      </c>
      <c r="F30" s="31">
        <f>'[4]60-20-50'!H34</f>
        <v>391.26</v>
      </c>
      <c r="G30" s="31">
        <f>'[4]60-20-50'!I34</f>
        <v>2000</v>
      </c>
      <c r="H30" s="31">
        <f>'[4]60-20-50'!J34</f>
        <v>2000</v>
      </c>
    </row>
    <row r="31" spans="1:8" x14ac:dyDescent="0.25">
      <c r="A31" s="31" t="str">
        <f>'[4]60-20-50'!A35</f>
        <v xml:space="preserve"> 60-5319-20-50</v>
      </c>
      <c r="B31" s="31" t="str">
        <f>'[4]60-20-50'!B35</f>
        <v xml:space="preserve"> SOFTWARE MAINTENANCE</v>
      </c>
      <c r="C31" s="31">
        <f>'[4]60-20-50'!E35</f>
        <v>0</v>
      </c>
      <c r="D31" s="31">
        <f>'[4]60-20-50'!F35</f>
        <v>0</v>
      </c>
      <c r="E31" s="31">
        <f>'[4]60-20-50'!G35</f>
        <v>0</v>
      </c>
      <c r="F31" s="31">
        <f>'[4]60-20-50'!H35</f>
        <v>0</v>
      </c>
      <c r="G31" s="31">
        <f>'[4]60-20-50'!I35</f>
        <v>0</v>
      </c>
      <c r="H31" s="31">
        <f>'[4]60-20-50'!J35</f>
        <v>75498</v>
      </c>
    </row>
    <row r="32" spans="1:8" x14ac:dyDescent="0.25">
      <c r="A32" s="32"/>
      <c r="B32" s="39" t="s">
        <v>111</v>
      </c>
      <c r="C32" s="40">
        <f>SUM(C28:C31)</f>
        <v>2750</v>
      </c>
      <c r="D32" s="40">
        <f t="shared" ref="D32:H32" si="2">SUM(D28:D31)</f>
        <v>2012.93</v>
      </c>
      <c r="E32" s="40">
        <f t="shared" si="2"/>
        <v>2750</v>
      </c>
      <c r="F32" s="40">
        <f t="shared" si="2"/>
        <v>391.26</v>
      </c>
      <c r="G32" s="40">
        <f t="shared" si="2"/>
        <v>2750</v>
      </c>
      <c r="H32" s="40">
        <f t="shared" si="2"/>
        <v>78248</v>
      </c>
    </row>
    <row r="33" spans="1:8" x14ac:dyDescent="0.25">
      <c r="A33" s="31" t="str">
        <f>'[4]60-20-50'!A37</f>
        <v xml:space="preserve"> 60-5401-20-50                          </v>
      </c>
      <c r="B33" s="31" t="str">
        <f>'[4]60-20-50'!B37</f>
        <v xml:space="preserve"> COMMUNICATIONS       </v>
      </c>
      <c r="C33" s="31">
        <f>'[4]60-20-50'!E37</f>
        <v>2000</v>
      </c>
      <c r="D33" s="31">
        <f>'[4]60-20-50'!F37</f>
        <v>0</v>
      </c>
      <c r="E33" s="31">
        <f>'[4]60-20-50'!G37</f>
        <v>2000</v>
      </c>
      <c r="F33" s="31">
        <f>'[4]60-20-50'!H37</f>
        <v>0</v>
      </c>
      <c r="G33" s="31">
        <f>'[4]60-20-50'!I37</f>
        <v>0</v>
      </c>
      <c r="H33" s="31">
        <f>'[4]60-20-50'!J37</f>
        <v>0</v>
      </c>
    </row>
    <row r="34" spans="1:8" x14ac:dyDescent="0.25">
      <c r="A34" s="31" t="str">
        <f>'[4]60-20-50'!A38</f>
        <v xml:space="preserve"> 60-5403-20-50                          </v>
      </c>
      <c r="B34" s="31" t="str">
        <f>'[4]60-20-50'!B38</f>
        <v xml:space="preserve"> GENERAL INSURANCE    </v>
      </c>
      <c r="C34" s="31">
        <f>'[4]60-20-50'!E38</f>
        <v>695</v>
      </c>
      <c r="D34" s="31">
        <f>'[4]60-20-50'!F38</f>
        <v>83.79</v>
      </c>
      <c r="E34" s="31">
        <f>'[4]60-20-50'!G38</f>
        <v>695</v>
      </c>
      <c r="F34" s="31">
        <f>'[4]60-20-50'!H38</f>
        <v>70.52</v>
      </c>
      <c r="G34" s="31">
        <f>'[4]60-20-50'!I38</f>
        <v>695</v>
      </c>
      <c r="H34" s="31">
        <f>'[4]60-20-50'!J38</f>
        <v>736</v>
      </c>
    </row>
    <row r="35" spans="1:8" x14ac:dyDescent="0.25">
      <c r="A35" s="31" t="str">
        <f>'[4]60-20-50'!A39</f>
        <v xml:space="preserve"> 60-5404-20-50                          </v>
      </c>
      <c r="B35" s="31" t="str">
        <f>'[4]60-20-50'!B39</f>
        <v xml:space="preserve"> PROFESSIONAL FEES    </v>
      </c>
      <c r="C35" s="31">
        <f>'[4]60-20-50'!E39</f>
        <v>40000</v>
      </c>
      <c r="D35" s="31">
        <f>'[4]60-20-50'!F39</f>
        <v>25090.67</v>
      </c>
      <c r="E35" s="31">
        <f>'[4]60-20-50'!G39</f>
        <v>40000</v>
      </c>
      <c r="F35" s="31">
        <f>'[4]60-20-50'!H39</f>
        <v>10700.99</v>
      </c>
      <c r="G35" s="31">
        <f>'[4]60-20-50'!I39</f>
        <v>36267</v>
      </c>
      <c r="H35" s="31">
        <f>'[4]60-20-50'!J39</f>
        <v>42448</v>
      </c>
    </row>
    <row r="36" spans="1:8" x14ac:dyDescent="0.25">
      <c r="A36" s="31" t="str">
        <f>'[4]60-20-50'!A40</f>
        <v xml:space="preserve"> 60-5406-20-50                          </v>
      </c>
      <c r="B36" s="31" t="str">
        <f>'[4]60-20-50'!B40</f>
        <v xml:space="preserve"> TRAINING             </v>
      </c>
      <c r="C36" s="31">
        <f>'[4]60-20-50'!E40</f>
        <v>1800</v>
      </c>
      <c r="D36" s="31">
        <f>'[4]60-20-50'!F40</f>
        <v>307.92</v>
      </c>
      <c r="E36" s="31">
        <f>'[4]60-20-50'!G40</f>
        <v>1800</v>
      </c>
      <c r="F36" s="31">
        <f>'[4]60-20-50'!H40</f>
        <v>100.07</v>
      </c>
      <c r="G36" s="31">
        <f>'[4]60-20-50'!I40</f>
        <v>1800</v>
      </c>
      <c r="H36" s="31">
        <f>'[4]60-20-50'!J40</f>
        <v>1800</v>
      </c>
    </row>
    <row r="37" spans="1:8" x14ac:dyDescent="0.25">
      <c r="A37" s="31" t="str">
        <f>'[4]60-20-50'!A41</f>
        <v xml:space="preserve"> 60-5409-20-50                          </v>
      </c>
      <c r="B37" s="31" t="str">
        <f>'[4]60-20-50'!B41</f>
        <v xml:space="preserve"> CONTRACTUAL SERVICES </v>
      </c>
      <c r="C37" s="31">
        <f>'[4]60-20-50'!E41</f>
        <v>44000</v>
      </c>
      <c r="D37" s="31">
        <f>'[4]60-20-50'!F41</f>
        <v>44139.45</v>
      </c>
      <c r="E37" s="31">
        <f>'[4]60-20-50'!G41</f>
        <v>44000</v>
      </c>
      <c r="F37" s="31">
        <f>'[4]60-20-50'!H41</f>
        <v>27505.89</v>
      </c>
      <c r="G37" s="31">
        <f>'[4]60-20-50'!I41</f>
        <v>44000</v>
      </c>
      <c r="H37" s="31">
        <f>'[4]60-20-50'!J41</f>
        <v>45000</v>
      </c>
    </row>
    <row r="38" spans="1:8" x14ac:dyDescent="0.25">
      <c r="A38" s="31" t="str">
        <f>'[4]60-20-50'!A42</f>
        <v xml:space="preserve"> 60-5460-20-50                          </v>
      </c>
      <c r="B38" s="31" t="str">
        <f>'[4]60-20-50'!B42</f>
        <v xml:space="preserve"> MAIN FRAME SOFTWARE  </v>
      </c>
      <c r="C38" s="31">
        <f>'[4]60-20-50'!E42</f>
        <v>7500</v>
      </c>
      <c r="D38" s="31">
        <f>'[4]60-20-50'!F42</f>
        <v>5785</v>
      </c>
      <c r="E38" s="31">
        <f>'[4]60-20-50'!G42</f>
        <v>7500</v>
      </c>
      <c r="F38" s="31">
        <f>'[4]60-20-50'!H42</f>
        <v>5785</v>
      </c>
      <c r="G38" s="31">
        <f>'[4]60-20-50'!I42</f>
        <v>7500</v>
      </c>
      <c r="H38" s="31">
        <f>'[4]60-20-50'!J42</f>
        <v>7500</v>
      </c>
    </row>
    <row r="39" spans="1:8" x14ac:dyDescent="0.25">
      <c r="A39" s="31" t="str">
        <f>'[4]60-20-50'!A43</f>
        <v xml:space="preserve"> 60-5462-20-50                          </v>
      </c>
      <c r="B39" s="31" t="str">
        <f>'[4]60-20-50'!B43</f>
        <v xml:space="preserve"> CUSTOMER DEPOSIT INT </v>
      </c>
      <c r="C39" s="31">
        <f>'[4]60-20-50'!E43</f>
        <v>4300</v>
      </c>
      <c r="D39" s="31">
        <f>'[4]60-20-50'!F43</f>
        <v>0</v>
      </c>
      <c r="E39" s="31">
        <f>'[4]60-20-50'!G43</f>
        <v>4300</v>
      </c>
      <c r="F39" s="31">
        <f>'[4]60-20-50'!H43</f>
        <v>0</v>
      </c>
      <c r="G39" s="31">
        <f>'[4]60-20-50'!I43</f>
        <v>4300</v>
      </c>
      <c r="H39" s="31">
        <f>'[4]60-20-50'!J43</f>
        <v>4300</v>
      </c>
    </row>
    <row r="40" spans="1:8" x14ac:dyDescent="0.25">
      <c r="A40" s="31" t="str">
        <f>'[4]60-20-50'!A44</f>
        <v xml:space="preserve"> 60-5499-20-50                          </v>
      </c>
      <c r="B40" s="31" t="str">
        <f>'[4]60-20-50'!B44</f>
        <v xml:space="preserve"> MISCELLANEOUS SERVIC </v>
      </c>
      <c r="C40" s="31">
        <f>'[4]60-20-50'!E44</f>
        <v>750</v>
      </c>
      <c r="D40" s="31">
        <f>'[4]60-20-50'!F44</f>
        <v>90.98</v>
      </c>
      <c r="E40" s="31">
        <f>'[4]60-20-50'!G44</f>
        <v>750</v>
      </c>
      <c r="F40" s="31">
        <f>'[4]60-20-50'!H44</f>
        <v>399.25</v>
      </c>
      <c r="G40" s="31">
        <f>'[4]60-20-50'!I44</f>
        <v>750</v>
      </c>
      <c r="H40" s="31">
        <f>'[4]60-20-50'!J44</f>
        <v>750</v>
      </c>
    </row>
    <row r="41" spans="1:8" hidden="1" x14ac:dyDescent="0.25">
      <c r="A41" s="31">
        <f>'[4]60-20-50'!A45</f>
        <v>0</v>
      </c>
      <c r="B41" s="31">
        <f>'[4]60-20-50'!B45</f>
        <v>0</v>
      </c>
      <c r="C41" s="31">
        <f>'[4]60-20-50'!E45</f>
        <v>0</v>
      </c>
      <c r="D41" s="31">
        <f>'[4]60-20-50'!F45</f>
        <v>0</v>
      </c>
      <c r="E41" s="31">
        <f>'[4]60-20-50'!G45</f>
        <v>0</v>
      </c>
      <c r="F41" s="31">
        <f>'[4]60-20-50'!H45</f>
        <v>0</v>
      </c>
      <c r="G41" s="31">
        <f>'[4]60-20-50'!I45</f>
        <v>0</v>
      </c>
      <c r="H41" s="31">
        <f>'[4]60-20-50'!J45</f>
        <v>0</v>
      </c>
    </row>
    <row r="42" spans="1:8" x14ac:dyDescent="0.25">
      <c r="A42" s="32"/>
      <c r="B42" s="39" t="s">
        <v>116</v>
      </c>
      <c r="C42" s="40">
        <f>SUM(C33:C41)</f>
        <v>101045</v>
      </c>
      <c r="D42" s="40">
        <f t="shared" ref="D42:H42" si="3">SUM(D33:D41)</f>
        <v>75497.809999999983</v>
      </c>
      <c r="E42" s="40">
        <f t="shared" si="3"/>
        <v>101045</v>
      </c>
      <c r="F42" s="40">
        <f t="shared" si="3"/>
        <v>44561.72</v>
      </c>
      <c r="G42" s="40">
        <f t="shared" si="3"/>
        <v>95312</v>
      </c>
      <c r="H42" s="40">
        <f t="shared" si="3"/>
        <v>102534</v>
      </c>
    </row>
    <row r="43" spans="1:8" x14ac:dyDescent="0.25">
      <c r="A43" s="40" t="str">
        <f>'[4]60-20-50'!A47</f>
        <v xml:space="preserve"> 60-5508-20-50                          </v>
      </c>
      <c r="B43" s="40" t="str">
        <f>'[4]60-20-50'!B47</f>
        <v xml:space="preserve"> OFFICE MACHINERY &amp; E </v>
      </c>
      <c r="C43" s="40">
        <f>'[4]60-20-50'!E47</f>
        <v>0</v>
      </c>
      <c r="D43" s="40">
        <f>'[4]60-20-50'!F47</f>
        <v>0</v>
      </c>
      <c r="E43" s="40">
        <f>'[4]60-20-50'!G47</f>
        <v>0</v>
      </c>
      <c r="F43" s="40">
        <f>'[4]60-20-50'!H47</f>
        <v>0</v>
      </c>
      <c r="G43" s="40">
        <f>'[4]60-20-50'!I47</f>
        <v>0</v>
      </c>
      <c r="H43" s="40">
        <f>'[4]60-20-50'!J47</f>
        <v>0</v>
      </c>
    </row>
    <row r="44" spans="1:8" x14ac:dyDescent="0.25">
      <c r="A44" s="40"/>
      <c r="B44" s="40" t="s">
        <v>121</v>
      </c>
      <c r="C44" s="40">
        <f>C43</f>
        <v>0</v>
      </c>
      <c r="D44" s="40">
        <f t="shared" ref="D44:H44" si="4">D43</f>
        <v>0</v>
      </c>
      <c r="E44" s="40">
        <f t="shared" si="4"/>
        <v>0</v>
      </c>
      <c r="F44" s="40">
        <f t="shared" si="4"/>
        <v>0</v>
      </c>
      <c r="G44" s="40">
        <f t="shared" si="4"/>
        <v>0</v>
      </c>
      <c r="H44" s="40">
        <f t="shared" si="4"/>
        <v>0</v>
      </c>
    </row>
    <row r="45" spans="1:8" x14ac:dyDescent="0.25">
      <c r="A45" s="40" t="str">
        <f>'[4]60-20-50'!A49</f>
        <v xml:space="preserve"> 60-6506-20-50                          </v>
      </c>
      <c r="B45" s="40" t="str">
        <f>'[4]60-20-50'!B49</f>
        <v xml:space="preserve"> SOFTWARE</v>
      </c>
      <c r="C45" s="40">
        <f>'[4]60-20-50'!E49</f>
        <v>0</v>
      </c>
      <c r="D45" s="40">
        <f>'[4]60-20-50'!F49</f>
        <v>0</v>
      </c>
      <c r="E45" s="40">
        <f>'[4]60-20-50'!G49</f>
        <v>125000</v>
      </c>
      <c r="F45" s="40">
        <f>'[4]60-20-50'!H49</f>
        <v>28165.5</v>
      </c>
      <c r="G45" s="40">
        <f>'[4]60-20-50'!I49</f>
        <v>125000</v>
      </c>
      <c r="H45" s="40">
        <f>'[4]60-20-50'!J49</f>
        <v>0</v>
      </c>
    </row>
    <row r="46" spans="1:8" x14ac:dyDescent="0.25">
      <c r="A46" s="32"/>
      <c r="B46" s="40" t="s">
        <v>117</v>
      </c>
      <c r="C46" s="40">
        <f t="shared" ref="C46:H46" si="5">C45</f>
        <v>0</v>
      </c>
      <c r="D46" s="40">
        <f t="shared" si="5"/>
        <v>0</v>
      </c>
      <c r="E46" s="40">
        <f t="shared" si="5"/>
        <v>125000</v>
      </c>
      <c r="F46" s="40">
        <f t="shared" si="5"/>
        <v>28165.5</v>
      </c>
      <c r="G46" s="40">
        <f t="shared" si="5"/>
        <v>125000</v>
      </c>
      <c r="H46" s="40">
        <f t="shared" si="5"/>
        <v>0</v>
      </c>
    </row>
    <row r="47" spans="1:8" ht="15.75" thickBot="1" x14ac:dyDescent="0.3">
      <c r="A47" s="41"/>
      <c r="B47" s="41" t="s">
        <v>122</v>
      </c>
      <c r="C47" s="42">
        <f t="shared" ref="C47:H47" si="6">SUM(C8:C46)/2</f>
        <v>303775</v>
      </c>
      <c r="D47" s="42">
        <f t="shared" si="6"/>
        <v>261769.40999999995</v>
      </c>
      <c r="E47" s="42">
        <f t="shared" si="6"/>
        <v>429420</v>
      </c>
      <c r="F47" s="42">
        <f t="shared" si="6"/>
        <v>170495.27000000002</v>
      </c>
      <c r="G47" s="42">
        <f t="shared" si="6"/>
        <v>429420</v>
      </c>
      <c r="H47" s="130">
        <f t="shared" si="6"/>
        <v>394714</v>
      </c>
    </row>
    <row r="48" spans="1:8" ht="15.75" thickTop="1" x14ac:dyDescent="0.25"/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workbookViewId="0">
      <selection activeCell="F28" sqref="F28"/>
    </sheetView>
  </sheetViews>
  <sheetFormatPr defaultRowHeight="15" x14ac:dyDescent="0.25"/>
  <cols>
    <col min="1" max="1" width="13" customWidth="1"/>
    <col min="2" max="2" width="25.42578125" customWidth="1"/>
  </cols>
  <sheetData>
    <row r="1" spans="1:8" x14ac:dyDescent="0.25">
      <c r="A1" s="36"/>
      <c r="B1" s="36"/>
      <c r="C1" s="51"/>
      <c r="D1" s="51"/>
      <c r="E1" s="51"/>
      <c r="F1" s="51"/>
      <c r="G1" s="51"/>
      <c r="H1" s="51"/>
    </row>
    <row r="2" spans="1:8" x14ac:dyDescent="0.25">
      <c r="A2" s="36"/>
      <c r="B2" s="36"/>
      <c r="C2" s="51"/>
      <c r="D2" s="51"/>
      <c r="E2" s="51"/>
      <c r="F2" s="51"/>
      <c r="G2" s="51"/>
      <c r="H2" s="51"/>
    </row>
    <row r="3" spans="1:8" x14ac:dyDescent="0.25">
      <c r="A3" s="183" t="s">
        <v>0</v>
      </c>
      <c r="B3" s="183"/>
      <c r="C3" s="144"/>
      <c r="D3" s="144"/>
      <c r="E3" s="144"/>
      <c r="F3" s="144"/>
      <c r="G3" s="144"/>
      <c r="H3" s="144"/>
    </row>
    <row r="4" spans="1:8" x14ac:dyDescent="0.25">
      <c r="A4" s="183" t="s">
        <v>596</v>
      </c>
      <c r="B4" s="183"/>
      <c r="C4" s="144"/>
      <c r="D4" s="144"/>
      <c r="E4" s="144"/>
      <c r="F4" s="144"/>
      <c r="G4" s="144"/>
      <c r="H4" s="144"/>
    </row>
    <row r="5" spans="1:8" x14ac:dyDescent="0.25">
      <c r="A5" s="183" t="s">
        <v>541</v>
      </c>
      <c r="B5" s="183"/>
      <c r="C5" s="144"/>
      <c r="D5" s="144"/>
      <c r="E5" s="144"/>
      <c r="F5" s="144"/>
      <c r="G5" s="144"/>
      <c r="H5" s="144"/>
    </row>
    <row r="6" spans="1:8" x14ac:dyDescent="0.25">
      <c r="A6" s="188"/>
      <c r="B6" s="188"/>
      <c r="C6" s="184"/>
      <c r="D6" s="184"/>
      <c r="E6" s="184"/>
      <c r="F6" s="184"/>
      <c r="G6" s="184"/>
      <c r="H6" s="184"/>
    </row>
    <row r="7" spans="1:8" x14ac:dyDescent="0.25">
      <c r="A7" s="170" t="s">
        <v>32</v>
      </c>
      <c r="B7" s="170" t="s">
        <v>33</v>
      </c>
      <c r="C7" s="17" t="s">
        <v>3</v>
      </c>
      <c r="D7" s="17" t="s">
        <v>3</v>
      </c>
      <c r="E7" s="17" t="s">
        <v>4</v>
      </c>
      <c r="F7" s="17" t="s">
        <v>4</v>
      </c>
      <c r="G7" s="17" t="s">
        <v>4</v>
      </c>
      <c r="H7" s="17" t="s">
        <v>597</v>
      </c>
    </row>
    <row r="8" spans="1:8" x14ac:dyDescent="0.25">
      <c r="A8" s="170" t="s">
        <v>34</v>
      </c>
      <c r="B8" s="170"/>
      <c r="C8" s="17" t="s">
        <v>7</v>
      </c>
      <c r="D8" s="17" t="s">
        <v>6</v>
      </c>
      <c r="E8" s="17" t="s">
        <v>8</v>
      </c>
      <c r="F8" s="17" t="s">
        <v>6</v>
      </c>
      <c r="G8" s="17" t="s">
        <v>5</v>
      </c>
      <c r="H8" s="17" t="s">
        <v>9</v>
      </c>
    </row>
    <row r="9" spans="1:8" ht="15.75" thickBot="1" x14ac:dyDescent="0.3">
      <c r="A9" s="29" t="s">
        <v>10</v>
      </c>
      <c r="B9" s="29"/>
      <c r="C9" s="29" t="s">
        <v>11</v>
      </c>
      <c r="D9" s="18"/>
      <c r="E9" s="18" t="s">
        <v>11</v>
      </c>
      <c r="F9" s="18" t="s">
        <v>12</v>
      </c>
      <c r="G9" s="18" t="s">
        <v>11</v>
      </c>
      <c r="H9" s="18" t="s">
        <v>11</v>
      </c>
    </row>
    <row r="10" spans="1:8" ht="15.75" thickTop="1" x14ac:dyDescent="0.25">
      <c r="A10" s="36"/>
      <c r="B10" s="36" t="s">
        <v>13</v>
      </c>
      <c r="C10" s="189">
        <v>67.850000000000364</v>
      </c>
      <c r="D10" s="189">
        <v>67.850000000000364</v>
      </c>
      <c r="E10" s="189">
        <v>92.850000000000364</v>
      </c>
      <c r="F10" s="189">
        <v>141.79000000000042</v>
      </c>
      <c r="G10" s="189">
        <v>141.79000000000042</v>
      </c>
      <c r="H10" s="189">
        <v>6989.7900000000009</v>
      </c>
    </row>
    <row r="11" spans="1:8" x14ac:dyDescent="0.25">
      <c r="A11" s="36" t="s">
        <v>14</v>
      </c>
      <c r="B11" s="36"/>
      <c r="C11" s="37"/>
      <c r="D11" s="37"/>
      <c r="E11" s="37"/>
      <c r="F11" s="37"/>
      <c r="G11" s="37"/>
      <c r="H11" s="37"/>
    </row>
    <row r="12" spans="1:8" x14ac:dyDescent="0.25">
      <c r="A12" s="36" t="s">
        <v>542</v>
      </c>
      <c r="B12" s="36" t="s">
        <v>91</v>
      </c>
      <c r="C12" s="189">
        <v>25</v>
      </c>
      <c r="D12" s="189">
        <v>49</v>
      </c>
      <c r="E12" s="189">
        <v>25</v>
      </c>
      <c r="F12" s="189">
        <v>28.34</v>
      </c>
      <c r="G12" s="189">
        <v>35</v>
      </c>
      <c r="H12" s="189">
        <v>18</v>
      </c>
    </row>
    <row r="13" spans="1:8" x14ac:dyDescent="0.25">
      <c r="A13" s="36" t="s">
        <v>543</v>
      </c>
      <c r="B13" s="36" t="s">
        <v>544</v>
      </c>
      <c r="C13" s="189">
        <v>2674</v>
      </c>
      <c r="D13" s="189">
        <v>2673.94</v>
      </c>
      <c r="E13" s="189">
        <v>2600</v>
      </c>
      <c r="F13" s="189">
        <v>6813.18</v>
      </c>
      <c r="G13" s="189">
        <v>6813</v>
      </c>
      <c r="H13" s="189">
        <v>2600</v>
      </c>
    </row>
    <row r="14" spans="1:8" ht="15.75" thickBot="1" x14ac:dyDescent="0.3">
      <c r="A14" s="54"/>
      <c r="B14" s="54" t="s">
        <v>226</v>
      </c>
      <c r="C14" s="190">
        <v>2699</v>
      </c>
      <c r="D14" s="190">
        <v>2722.94</v>
      </c>
      <c r="E14" s="190">
        <v>2625</v>
      </c>
      <c r="F14" s="190">
        <v>6841.52</v>
      </c>
      <c r="G14" s="190">
        <v>6848</v>
      </c>
      <c r="H14" s="190">
        <v>2618</v>
      </c>
    </row>
    <row r="15" spans="1:8" ht="16.5" thickTop="1" thickBot="1" x14ac:dyDescent="0.3">
      <c r="A15" s="41"/>
      <c r="B15" s="41" t="s">
        <v>440</v>
      </c>
      <c r="C15" s="191">
        <v>2766.8500000000004</v>
      </c>
      <c r="D15" s="191">
        <v>2790.7900000000004</v>
      </c>
      <c r="E15" s="191">
        <v>2717.8500000000004</v>
      </c>
      <c r="F15" s="191">
        <v>6983.3100000000013</v>
      </c>
      <c r="G15" s="191">
        <v>6989.7900000000009</v>
      </c>
      <c r="H15" s="191">
        <v>9607.7900000000009</v>
      </c>
    </row>
    <row r="16" spans="1:8" ht="15.75" thickTop="1" x14ac:dyDescent="0.25">
      <c r="A16" s="36" t="s">
        <v>17</v>
      </c>
      <c r="B16" s="36"/>
      <c r="C16" s="172"/>
      <c r="D16" s="172"/>
      <c r="E16" s="172"/>
      <c r="F16" s="172"/>
      <c r="G16" s="37"/>
      <c r="H16" s="37"/>
    </row>
    <row r="17" spans="1:8" ht="15.75" thickBot="1" x14ac:dyDescent="0.3">
      <c r="A17" s="36" t="s">
        <v>545</v>
      </c>
      <c r="B17" s="36" t="s">
        <v>423</v>
      </c>
      <c r="C17" s="189">
        <v>2674</v>
      </c>
      <c r="D17" s="189">
        <v>2649</v>
      </c>
      <c r="E17" s="189">
        <v>2600</v>
      </c>
      <c r="F17" s="189">
        <v>2495</v>
      </c>
      <c r="G17" s="189">
        <v>0</v>
      </c>
      <c r="H17" s="189">
        <v>0</v>
      </c>
    </row>
    <row r="18" spans="1:8" ht="16.5" thickTop="1" thickBot="1" x14ac:dyDescent="0.3">
      <c r="A18" s="34"/>
      <c r="B18" s="34" t="s">
        <v>329</v>
      </c>
      <c r="C18" s="192">
        <v>2674</v>
      </c>
      <c r="D18" s="192">
        <v>2649</v>
      </c>
      <c r="E18" s="192">
        <v>2600</v>
      </c>
      <c r="F18" s="192">
        <v>2495</v>
      </c>
      <c r="G18" s="192">
        <v>0</v>
      </c>
      <c r="H18" s="192">
        <v>0</v>
      </c>
    </row>
    <row r="19" spans="1:8" ht="15.75" thickTop="1" x14ac:dyDescent="0.25">
      <c r="A19" s="36"/>
      <c r="B19" s="36"/>
      <c r="C19" s="37"/>
      <c r="D19" s="37"/>
      <c r="E19" s="37"/>
      <c r="F19" s="37"/>
      <c r="G19" s="37"/>
      <c r="H19" s="37"/>
    </row>
    <row r="20" spans="1:8" x14ac:dyDescent="0.25">
      <c r="A20" s="36"/>
      <c r="B20" s="36"/>
      <c r="C20" s="37"/>
      <c r="D20" s="37"/>
      <c r="E20" s="37"/>
      <c r="F20" s="37"/>
      <c r="G20" s="37"/>
      <c r="H20" s="37"/>
    </row>
    <row r="21" spans="1:8" x14ac:dyDescent="0.25">
      <c r="A21" s="36"/>
      <c r="B21" s="36" t="s">
        <v>28</v>
      </c>
      <c r="C21" s="189">
        <v>92.850000000000364</v>
      </c>
      <c r="D21" s="189">
        <v>141.79000000000042</v>
      </c>
      <c r="E21" s="189">
        <v>117.85000000000036</v>
      </c>
      <c r="F21" s="189">
        <v>4488.3100000000013</v>
      </c>
      <c r="G21" s="189">
        <v>6989.7900000000009</v>
      </c>
      <c r="H21" s="189">
        <v>9607.7900000000009</v>
      </c>
    </row>
    <row r="22" spans="1:8" x14ac:dyDescent="0.25">
      <c r="A22" s="36"/>
      <c r="B22" s="36"/>
      <c r="C22" s="189"/>
      <c r="D22" s="189"/>
      <c r="E22" s="189"/>
      <c r="F22" s="189"/>
      <c r="G22" s="189"/>
      <c r="H22" s="189"/>
    </row>
    <row r="23" spans="1:8" x14ac:dyDescent="0.25">
      <c r="A23" s="36"/>
      <c r="B23" s="36" t="s">
        <v>474</v>
      </c>
      <c r="C23" s="189">
        <v>25</v>
      </c>
      <c r="D23" s="189">
        <v>73.940000000000055</v>
      </c>
      <c r="E23" s="189">
        <v>25</v>
      </c>
      <c r="F23" s="189">
        <v>4346.5200000000004</v>
      </c>
      <c r="G23" s="189">
        <v>6848</v>
      </c>
      <c r="H23" s="189">
        <v>2618</v>
      </c>
    </row>
    <row r="24" spans="1:8" x14ac:dyDescent="0.25">
      <c r="A24" s="45"/>
      <c r="B24" s="45"/>
      <c r="C24" s="127"/>
      <c r="D24" s="127"/>
      <c r="E24" s="46"/>
      <c r="F24" s="46"/>
    </row>
    <row r="25" spans="1:8" x14ac:dyDescent="0.25">
      <c r="A25" s="45"/>
      <c r="B25" s="45"/>
      <c r="C25" s="43"/>
      <c r="D25" s="43"/>
      <c r="E25" s="43"/>
      <c r="F25" s="43"/>
    </row>
  </sheetData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workbookViewId="0">
      <selection activeCell="F24" sqref="F24"/>
    </sheetView>
  </sheetViews>
  <sheetFormatPr defaultRowHeight="15" x14ac:dyDescent="0.25"/>
  <cols>
    <col min="1" max="1" width="16.42578125" customWidth="1"/>
    <col min="2" max="2" width="25.28515625" bestFit="1" customWidth="1"/>
  </cols>
  <sheetData>
    <row r="1" spans="1:10" x14ac:dyDescent="0.25">
      <c r="A1" s="99" t="s">
        <v>0</v>
      </c>
      <c r="B1" s="99"/>
      <c r="C1" s="1"/>
      <c r="D1" s="1"/>
      <c r="E1" s="1"/>
      <c r="F1" s="1"/>
      <c r="G1" s="1"/>
      <c r="H1" s="1"/>
      <c r="I1" s="1"/>
      <c r="J1" s="1"/>
    </row>
    <row r="2" spans="1:10" x14ac:dyDescent="0.25">
      <c r="A2" s="99" t="str">
        <f>[1]Sheet1!$A$2</f>
        <v>BUDGET 2024-2025</v>
      </c>
      <c r="B2" s="99"/>
      <c r="C2" s="1"/>
      <c r="D2" s="1"/>
      <c r="E2" s="1"/>
      <c r="F2" s="1"/>
      <c r="G2" s="1"/>
      <c r="H2" s="1"/>
      <c r="I2" s="1"/>
      <c r="J2" s="1"/>
    </row>
    <row r="3" spans="1:10" x14ac:dyDescent="0.25">
      <c r="A3" s="99" t="s">
        <v>648</v>
      </c>
      <c r="B3" s="99"/>
      <c r="C3" s="1"/>
      <c r="D3" s="1"/>
      <c r="E3" s="1"/>
      <c r="F3" s="1"/>
      <c r="G3" s="1"/>
      <c r="H3" s="1"/>
      <c r="I3" s="1"/>
      <c r="J3" s="1"/>
    </row>
    <row r="4" spans="1:10" x14ac:dyDescent="0.25">
      <c r="A4" s="206"/>
      <c r="B4" s="206"/>
      <c r="C4" s="207"/>
      <c r="D4" s="207"/>
      <c r="E4" s="207"/>
      <c r="F4" s="207"/>
      <c r="G4" s="207"/>
      <c r="H4" s="207"/>
      <c r="I4" s="207"/>
      <c r="J4" s="207"/>
    </row>
    <row r="5" spans="1:10" x14ac:dyDescent="0.25">
      <c r="A5" s="170" t="s">
        <v>32</v>
      </c>
      <c r="B5" s="170" t="s">
        <v>33</v>
      </c>
      <c r="C5" s="17" t="s">
        <v>3</v>
      </c>
      <c r="D5" s="17" t="s">
        <v>3</v>
      </c>
      <c r="E5" s="17" t="s">
        <v>4</v>
      </c>
      <c r="F5" s="17" t="s">
        <v>4</v>
      </c>
      <c r="G5" s="17" t="s">
        <v>4</v>
      </c>
      <c r="H5" s="17" t="s">
        <v>597</v>
      </c>
    </row>
    <row r="6" spans="1:10" x14ac:dyDescent="0.25">
      <c r="A6" s="170" t="s">
        <v>34</v>
      </c>
      <c r="B6" s="170"/>
      <c r="C6" s="17" t="s">
        <v>7</v>
      </c>
      <c r="D6" s="17" t="s">
        <v>6</v>
      </c>
      <c r="E6" s="17" t="s">
        <v>8</v>
      </c>
      <c r="F6" s="17" t="s">
        <v>6</v>
      </c>
      <c r="G6" s="17" t="s">
        <v>5</v>
      </c>
      <c r="H6" s="17" t="s">
        <v>9</v>
      </c>
    </row>
    <row r="7" spans="1:10" ht="15.75" thickBot="1" x14ac:dyDescent="0.3">
      <c r="A7" s="29" t="s">
        <v>10</v>
      </c>
      <c r="B7" s="29"/>
      <c r="C7" s="30" t="s">
        <v>11</v>
      </c>
      <c r="D7" s="30"/>
      <c r="E7" s="30" t="s">
        <v>11</v>
      </c>
      <c r="F7" s="30" t="s">
        <v>12</v>
      </c>
      <c r="G7" s="30" t="s">
        <v>11</v>
      </c>
      <c r="H7" s="30" t="s">
        <v>11</v>
      </c>
    </row>
    <row r="8" spans="1:10" ht="15.75" thickTop="1" x14ac:dyDescent="0.25">
      <c r="A8" s="36"/>
      <c r="B8" s="36" t="s">
        <v>13</v>
      </c>
      <c r="C8" s="51">
        <v>0</v>
      </c>
      <c r="D8" s="51">
        <v>0</v>
      </c>
      <c r="E8" s="51">
        <v>0</v>
      </c>
      <c r="F8" s="51">
        <v>50.11</v>
      </c>
      <c r="G8" s="51">
        <v>50.11</v>
      </c>
      <c r="H8" s="51">
        <v>53.11</v>
      </c>
    </row>
    <row r="9" spans="1:10" x14ac:dyDescent="0.25">
      <c r="A9" s="36" t="s">
        <v>14</v>
      </c>
      <c r="B9" s="36"/>
      <c r="C9" s="51"/>
      <c r="D9" s="51"/>
      <c r="E9" s="51"/>
      <c r="F9" s="51"/>
      <c r="G9" s="51"/>
      <c r="H9" s="51"/>
    </row>
    <row r="10" spans="1:10" x14ac:dyDescent="0.25">
      <c r="A10" s="36" t="s">
        <v>655</v>
      </c>
      <c r="B10" s="36" t="s">
        <v>529</v>
      </c>
      <c r="C10" s="51">
        <v>0</v>
      </c>
      <c r="D10" s="51">
        <v>0.11</v>
      </c>
      <c r="E10" s="51">
        <v>0</v>
      </c>
      <c r="F10" s="51">
        <v>0.30000000000000004</v>
      </c>
      <c r="G10" s="51">
        <v>3</v>
      </c>
      <c r="H10" s="51">
        <v>0</v>
      </c>
    </row>
    <row r="11" spans="1:10" x14ac:dyDescent="0.25">
      <c r="A11" s="50" t="s">
        <v>656</v>
      </c>
      <c r="B11" s="50" t="s">
        <v>657</v>
      </c>
      <c r="C11" s="49">
        <v>0</v>
      </c>
      <c r="D11" s="49">
        <v>50</v>
      </c>
      <c r="E11" s="49">
        <v>0</v>
      </c>
      <c r="F11" s="49">
        <v>0</v>
      </c>
      <c r="G11" s="49">
        <v>0</v>
      </c>
      <c r="H11" s="49">
        <v>0</v>
      </c>
    </row>
    <row r="12" spans="1:10" ht="15.75" thickBot="1" x14ac:dyDescent="0.3">
      <c r="A12" s="36"/>
      <c r="B12" s="36" t="s">
        <v>226</v>
      </c>
      <c r="C12" s="51">
        <v>0</v>
      </c>
      <c r="D12" s="51">
        <v>50.11</v>
      </c>
      <c r="E12" s="51">
        <v>0</v>
      </c>
      <c r="F12" s="51">
        <v>0.30000000000000004</v>
      </c>
      <c r="G12" s="51">
        <v>3</v>
      </c>
      <c r="H12" s="51">
        <v>0</v>
      </c>
    </row>
    <row r="13" spans="1:10" ht="16.5" thickTop="1" thickBot="1" x14ac:dyDescent="0.3">
      <c r="A13" s="34"/>
      <c r="B13" s="34" t="s">
        <v>440</v>
      </c>
      <c r="C13" s="48">
        <v>0</v>
      </c>
      <c r="D13" s="48">
        <v>50.11</v>
      </c>
      <c r="E13" s="48">
        <v>0</v>
      </c>
      <c r="F13" s="48">
        <v>50.41</v>
      </c>
      <c r="G13" s="48">
        <v>53.11</v>
      </c>
      <c r="H13" s="48">
        <v>53.11</v>
      </c>
    </row>
    <row r="14" spans="1:10" ht="15.75" thickTop="1" x14ac:dyDescent="0.25">
      <c r="A14" s="36" t="s">
        <v>17</v>
      </c>
      <c r="B14" s="36"/>
      <c r="C14" s="51"/>
      <c r="D14" s="51"/>
      <c r="E14" s="51"/>
      <c r="F14" s="51"/>
      <c r="G14" s="51"/>
      <c r="H14" s="51"/>
    </row>
    <row r="15" spans="1:10" x14ac:dyDescent="0.25">
      <c r="A15" s="36" t="s">
        <v>649</v>
      </c>
      <c r="B15" s="36" t="s">
        <v>650</v>
      </c>
      <c r="C15" s="51">
        <v>0</v>
      </c>
      <c r="D15" s="51">
        <v>0</v>
      </c>
      <c r="E15" s="51">
        <v>0</v>
      </c>
      <c r="F15" s="51">
        <v>0</v>
      </c>
      <c r="G15" s="51">
        <v>0</v>
      </c>
      <c r="H15" s="51">
        <v>0</v>
      </c>
    </row>
    <row r="16" spans="1:10" x14ac:dyDescent="0.25">
      <c r="A16" s="36" t="s">
        <v>651</v>
      </c>
      <c r="B16" s="36" t="s">
        <v>652</v>
      </c>
      <c r="C16" s="51">
        <v>0</v>
      </c>
      <c r="D16" s="51">
        <v>0</v>
      </c>
      <c r="E16" s="51">
        <v>0</v>
      </c>
      <c r="F16" s="51">
        <v>0</v>
      </c>
      <c r="G16" s="51">
        <v>0</v>
      </c>
      <c r="H16" s="51">
        <v>0</v>
      </c>
    </row>
    <row r="17" spans="1:8" ht="15.75" thickBot="1" x14ac:dyDescent="0.3">
      <c r="A17" s="36" t="s">
        <v>653</v>
      </c>
      <c r="B17" s="36" t="s">
        <v>654</v>
      </c>
      <c r="C17" s="51">
        <v>0</v>
      </c>
      <c r="D17" s="51">
        <v>0</v>
      </c>
      <c r="E17" s="51">
        <v>0</v>
      </c>
      <c r="F17" s="51">
        <v>0</v>
      </c>
      <c r="G17" s="51">
        <v>0</v>
      </c>
      <c r="H17" s="51">
        <v>0</v>
      </c>
    </row>
    <row r="18" spans="1:8" ht="16.5" thickTop="1" thickBot="1" x14ac:dyDescent="0.3">
      <c r="A18" s="34"/>
      <c r="B18" s="34" t="s">
        <v>329</v>
      </c>
      <c r="C18" s="48">
        <v>0</v>
      </c>
      <c r="D18" s="48">
        <v>0</v>
      </c>
      <c r="E18" s="48">
        <v>0</v>
      </c>
      <c r="F18" s="48">
        <v>0</v>
      </c>
      <c r="G18" s="48">
        <v>0</v>
      </c>
      <c r="H18" s="48">
        <v>0</v>
      </c>
    </row>
    <row r="19" spans="1:8" ht="15.75" thickTop="1" x14ac:dyDescent="0.25"/>
  </sheetData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40"/>
  <sheetViews>
    <sheetView workbookViewId="0">
      <selection activeCell="C11" sqref="C11"/>
    </sheetView>
  </sheetViews>
  <sheetFormatPr defaultRowHeight="15" x14ac:dyDescent="0.25"/>
  <cols>
    <col min="1" max="1" width="15.7109375" customWidth="1"/>
    <col min="2" max="2" width="31.28515625" customWidth="1"/>
  </cols>
  <sheetData>
    <row r="1" spans="1:8" x14ac:dyDescent="0.25">
      <c r="A1" s="183" t="s">
        <v>0</v>
      </c>
      <c r="B1" s="183"/>
      <c r="C1" s="144"/>
      <c r="D1" s="144"/>
      <c r="E1" s="144"/>
      <c r="F1" s="144"/>
      <c r="G1" s="144"/>
      <c r="H1" s="144"/>
    </row>
    <row r="2" spans="1:8" x14ac:dyDescent="0.25">
      <c r="A2" s="183" t="s">
        <v>596</v>
      </c>
      <c r="B2" s="183"/>
      <c r="C2" s="144"/>
      <c r="D2" s="144"/>
      <c r="E2" s="144"/>
      <c r="F2" s="144"/>
      <c r="G2" s="144"/>
      <c r="H2" s="144"/>
    </row>
    <row r="3" spans="1:8" x14ac:dyDescent="0.25">
      <c r="A3" s="183" t="s">
        <v>546</v>
      </c>
      <c r="B3" s="183"/>
      <c r="C3" s="144"/>
      <c r="D3" s="144"/>
      <c r="E3" s="144"/>
      <c r="F3" s="144"/>
      <c r="G3" s="144"/>
      <c r="H3" s="144"/>
    </row>
    <row r="4" spans="1:8" x14ac:dyDescent="0.25">
      <c r="A4" s="188"/>
      <c r="B4" s="188"/>
      <c r="C4" s="184"/>
      <c r="D4" s="184"/>
      <c r="E4" s="184"/>
      <c r="F4" s="184"/>
      <c r="G4" s="184"/>
      <c r="H4" s="184"/>
    </row>
    <row r="5" spans="1:8" x14ac:dyDescent="0.25">
      <c r="A5" s="170" t="s">
        <v>32</v>
      </c>
      <c r="B5" s="170" t="s">
        <v>33</v>
      </c>
      <c r="C5" s="17" t="s">
        <v>3</v>
      </c>
      <c r="D5" s="17" t="s">
        <v>3</v>
      </c>
      <c r="E5" s="17" t="s">
        <v>4</v>
      </c>
      <c r="F5" s="17" t="s">
        <v>4</v>
      </c>
      <c r="G5" s="17" t="s">
        <v>4</v>
      </c>
      <c r="H5" s="17" t="s">
        <v>597</v>
      </c>
    </row>
    <row r="6" spans="1:8" x14ac:dyDescent="0.25">
      <c r="A6" s="170" t="s">
        <v>34</v>
      </c>
      <c r="B6" s="170"/>
      <c r="C6" s="17" t="s">
        <v>7</v>
      </c>
      <c r="D6" s="17" t="s">
        <v>6</v>
      </c>
      <c r="E6" s="17" t="s">
        <v>8</v>
      </c>
      <c r="F6" s="17" t="s">
        <v>6</v>
      </c>
      <c r="G6" s="17" t="s">
        <v>5</v>
      </c>
      <c r="H6" s="17" t="s">
        <v>9</v>
      </c>
    </row>
    <row r="7" spans="1:8" ht="15.75" thickBot="1" x14ac:dyDescent="0.3">
      <c r="A7" s="29" t="s">
        <v>10</v>
      </c>
      <c r="B7" s="29"/>
      <c r="C7" s="29" t="s">
        <v>11</v>
      </c>
      <c r="D7" s="29"/>
      <c r="E7" s="29" t="s">
        <v>11</v>
      </c>
      <c r="F7" s="29" t="s">
        <v>12</v>
      </c>
      <c r="G7" s="29" t="s">
        <v>11</v>
      </c>
      <c r="H7" s="29" t="s">
        <v>11</v>
      </c>
    </row>
    <row r="8" spans="1:8" ht="15.75" thickTop="1" x14ac:dyDescent="0.25">
      <c r="A8" s="36"/>
      <c r="B8" s="36" t="s">
        <v>13</v>
      </c>
      <c r="C8" s="51">
        <v>59252.499999999993</v>
      </c>
      <c r="D8" s="51">
        <v>59252.499999999993</v>
      </c>
      <c r="E8" s="51">
        <v>61271.5</v>
      </c>
      <c r="F8" s="51">
        <v>66427.459999999992</v>
      </c>
      <c r="G8" s="51">
        <v>66427.459999999992</v>
      </c>
      <c r="H8" s="51">
        <v>97177.459999999992</v>
      </c>
    </row>
    <row r="9" spans="1:8" x14ac:dyDescent="0.25">
      <c r="A9" s="37" t="s">
        <v>14</v>
      </c>
      <c r="B9" s="37"/>
      <c r="C9" s="37"/>
      <c r="D9" s="37"/>
      <c r="E9" s="37"/>
      <c r="F9" s="37"/>
      <c r="G9" s="37"/>
      <c r="H9" s="37"/>
    </row>
    <row r="10" spans="1:8" x14ac:dyDescent="0.25">
      <c r="A10" s="37" t="s">
        <v>547</v>
      </c>
      <c r="B10" s="37" t="s">
        <v>529</v>
      </c>
      <c r="C10" s="51">
        <v>2694</v>
      </c>
      <c r="D10" s="51">
        <v>3619.92</v>
      </c>
      <c r="E10" s="51">
        <v>600</v>
      </c>
      <c r="F10" s="51">
        <v>1716.1</v>
      </c>
      <c r="G10" s="51">
        <v>3600</v>
      </c>
      <c r="H10" s="51">
        <v>1500</v>
      </c>
    </row>
    <row r="11" spans="1:8" x14ac:dyDescent="0.25">
      <c r="A11" s="37" t="s">
        <v>548</v>
      </c>
      <c r="B11" s="37" t="s">
        <v>549</v>
      </c>
      <c r="C11" s="51">
        <v>39466</v>
      </c>
      <c r="D11" s="51">
        <v>58156.23</v>
      </c>
      <c r="E11" s="51">
        <v>0</v>
      </c>
      <c r="F11" s="51">
        <v>0</v>
      </c>
      <c r="G11" s="51">
        <v>28400</v>
      </c>
      <c r="H11" s="51">
        <v>0</v>
      </c>
    </row>
    <row r="12" spans="1:8" x14ac:dyDescent="0.25">
      <c r="A12" s="37" t="s">
        <v>550</v>
      </c>
      <c r="B12" s="37" t="s">
        <v>439</v>
      </c>
      <c r="C12" s="51">
        <v>0</v>
      </c>
      <c r="D12" s="51">
        <v>0</v>
      </c>
      <c r="E12" s="51">
        <v>0</v>
      </c>
      <c r="F12" s="51">
        <v>0</v>
      </c>
      <c r="G12" s="51">
        <v>0</v>
      </c>
      <c r="H12" s="51">
        <v>0</v>
      </c>
    </row>
    <row r="13" spans="1:8" ht="15.75" thickBot="1" x14ac:dyDescent="0.3">
      <c r="A13" s="193"/>
      <c r="B13" s="193" t="s">
        <v>226</v>
      </c>
      <c r="C13" s="42">
        <v>42160</v>
      </c>
      <c r="D13" s="42">
        <v>61776.15</v>
      </c>
      <c r="E13" s="42">
        <v>600</v>
      </c>
      <c r="F13" s="42">
        <v>1716.1</v>
      </c>
      <c r="G13" s="42">
        <v>32000</v>
      </c>
      <c r="H13" s="42">
        <v>1500</v>
      </c>
    </row>
    <row r="14" spans="1:8" ht="16.5" thickTop="1" thickBot="1" x14ac:dyDescent="0.3">
      <c r="A14" s="194"/>
      <c r="B14" s="194" t="s">
        <v>440</v>
      </c>
      <c r="C14" s="56">
        <v>101412.5</v>
      </c>
      <c r="D14" s="56">
        <v>121028.65</v>
      </c>
      <c r="E14" s="56">
        <v>61871.5</v>
      </c>
      <c r="F14" s="56">
        <v>68143.56</v>
      </c>
      <c r="G14" s="56">
        <v>98427.459999999992</v>
      </c>
      <c r="H14" s="56">
        <v>98677.459999999992</v>
      </c>
    </row>
    <row r="15" spans="1:8" ht="15.75" thickTop="1" x14ac:dyDescent="0.25">
      <c r="A15" s="37" t="s">
        <v>17</v>
      </c>
      <c r="B15" s="37"/>
      <c r="C15" s="37"/>
      <c r="D15" s="37"/>
      <c r="E15" s="37"/>
      <c r="F15" s="37"/>
      <c r="G15" s="51"/>
      <c r="H15" s="51"/>
    </row>
    <row r="16" spans="1:8" x14ac:dyDescent="0.25">
      <c r="A16" s="37" t="s">
        <v>551</v>
      </c>
      <c r="B16" s="37" t="s">
        <v>552</v>
      </c>
      <c r="C16" s="51">
        <v>550</v>
      </c>
      <c r="D16" s="51">
        <v>348.08</v>
      </c>
      <c r="E16" s="51">
        <v>750</v>
      </c>
      <c r="F16" s="51">
        <v>0</v>
      </c>
      <c r="G16" s="51">
        <v>250</v>
      </c>
      <c r="H16" s="51">
        <v>250</v>
      </c>
    </row>
    <row r="17" spans="1:8" x14ac:dyDescent="0.25">
      <c r="A17" s="148"/>
      <c r="B17" s="33" t="s">
        <v>553</v>
      </c>
      <c r="C17" s="40">
        <v>550</v>
      </c>
      <c r="D17" s="40">
        <v>348.08</v>
      </c>
      <c r="E17" s="40">
        <v>750</v>
      </c>
      <c r="F17" s="40">
        <v>0</v>
      </c>
      <c r="G17" s="40">
        <v>250</v>
      </c>
      <c r="H17" s="40">
        <v>250</v>
      </c>
    </row>
    <row r="18" spans="1:8" x14ac:dyDescent="0.25">
      <c r="A18" s="33" t="s">
        <v>554</v>
      </c>
      <c r="B18" s="33" t="s">
        <v>228</v>
      </c>
      <c r="C18" s="51">
        <v>4582</v>
      </c>
      <c r="D18" s="51">
        <v>4722</v>
      </c>
      <c r="E18" s="51">
        <v>0</v>
      </c>
      <c r="F18" s="51">
        <v>0</v>
      </c>
      <c r="G18" s="51">
        <v>0</v>
      </c>
      <c r="H18" s="51">
        <v>0</v>
      </c>
    </row>
    <row r="19" spans="1:8" x14ac:dyDescent="0.25">
      <c r="A19" s="33"/>
      <c r="B19" s="33" t="s">
        <v>555</v>
      </c>
      <c r="C19" s="40">
        <v>4582</v>
      </c>
      <c r="D19" s="40">
        <v>4722</v>
      </c>
      <c r="E19" s="40">
        <v>0</v>
      </c>
      <c r="F19" s="40">
        <v>0</v>
      </c>
      <c r="G19" s="40">
        <v>0</v>
      </c>
      <c r="H19" s="40">
        <v>0</v>
      </c>
    </row>
    <row r="20" spans="1:8" x14ac:dyDescent="0.25">
      <c r="A20" s="37" t="s">
        <v>640</v>
      </c>
      <c r="B20" s="37" t="s">
        <v>112</v>
      </c>
      <c r="C20" s="51">
        <v>0</v>
      </c>
      <c r="D20" s="51">
        <v>15534</v>
      </c>
      <c r="E20" s="51">
        <v>0</v>
      </c>
      <c r="F20" s="51">
        <v>0</v>
      </c>
      <c r="G20" s="51">
        <v>0</v>
      </c>
      <c r="H20" s="51">
        <v>0</v>
      </c>
    </row>
    <row r="21" spans="1:8" x14ac:dyDescent="0.25">
      <c r="A21" s="37" t="s">
        <v>556</v>
      </c>
      <c r="B21" s="37" t="s">
        <v>113</v>
      </c>
      <c r="C21" s="49">
        <v>10791</v>
      </c>
      <c r="D21" s="49">
        <v>10790.3</v>
      </c>
      <c r="E21" s="49">
        <v>1000</v>
      </c>
      <c r="F21" s="49">
        <v>225</v>
      </c>
      <c r="G21" s="49">
        <v>1000</v>
      </c>
      <c r="H21" s="49">
        <v>1000</v>
      </c>
    </row>
    <row r="22" spans="1:8" x14ac:dyDescent="0.25">
      <c r="A22" s="33"/>
      <c r="B22" s="33" t="s">
        <v>557</v>
      </c>
      <c r="C22" s="49">
        <v>10791</v>
      </c>
      <c r="D22" s="49">
        <v>26324.3</v>
      </c>
      <c r="E22" s="49">
        <v>1000</v>
      </c>
      <c r="F22" s="49">
        <v>225</v>
      </c>
      <c r="G22" s="49">
        <v>1000</v>
      </c>
      <c r="H22" s="49">
        <v>1000</v>
      </c>
    </row>
    <row r="23" spans="1:8" x14ac:dyDescent="0.25">
      <c r="A23" s="37" t="s">
        <v>558</v>
      </c>
      <c r="B23" s="37" t="s">
        <v>120</v>
      </c>
      <c r="C23" s="51">
        <v>3000</v>
      </c>
      <c r="D23" s="51">
        <v>2999.66</v>
      </c>
      <c r="E23" s="51">
        <v>0</v>
      </c>
      <c r="F23" s="51">
        <v>0</v>
      </c>
      <c r="G23" s="51">
        <v>0</v>
      </c>
      <c r="H23" s="51">
        <v>8590</v>
      </c>
    </row>
    <row r="24" spans="1:8" x14ac:dyDescent="0.25">
      <c r="A24" s="37" t="s">
        <v>560</v>
      </c>
      <c r="B24" s="37" t="s">
        <v>561</v>
      </c>
      <c r="C24" s="51">
        <v>3878</v>
      </c>
      <c r="D24" s="51">
        <v>2867.65</v>
      </c>
      <c r="E24" s="51">
        <v>28477</v>
      </c>
      <c r="F24" s="51">
        <v>0</v>
      </c>
      <c r="G24" s="51">
        <v>0</v>
      </c>
      <c r="H24" s="51">
        <v>36806</v>
      </c>
    </row>
    <row r="25" spans="1:8" x14ac:dyDescent="0.25">
      <c r="A25" s="33"/>
      <c r="B25" s="33" t="s">
        <v>562</v>
      </c>
      <c r="C25" s="40">
        <v>6878</v>
      </c>
      <c r="D25" s="40">
        <v>5868.3099999999995</v>
      </c>
      <c r="E25" s="40">
        <v>28477</v>
      </c>
      <c r="F25" s="40">
        <v>0</v>
      </c>
      <c r="G25" s="40">
        <v>0</v>
      </c>
      <c r="H25" s="40">
        <v>45396</v>
      </c>
    </row>
    <row r="26" spans="1:8" x14ac:dyDescent="0.25">
      <c r="A26" s="37" t="s">
        <v>563</v>
      </c>
      <c r="B26" s="37" t="s">
        <v>125</v>
      </c>
      <c r="C26" s="51">
        <v>17340</v>
      </c>
      <c r="D26" s="51">
        <v>0</v>
      </c>
      <c r="E26" s="51">
        <v>0</v>
      </c>
      <c r="F26" s="51">
        <v>0</v>
      </c>
      <c r="G26" s="51">
        <v>0</v>
      </c>
      <c r="H26" s="51">
        <v>0</v>
      </c>
    </row>
    <row r="27" spans="1:8" x14ac:dyDescent="0.25">
      <c r="A27" s="37" t="s">
        <v>641</v>
      </c>
      <c r="B27" s="37" t="s">
        <v>642</v>
      </c>
      <c r="C27" s="51" t="s">
        <v>643</v>
      </c>
      <c r="D27" s="51">
        <v>17340</v>
      </c>
      <c r="E27" s="51">
        <v>0</v>
      </c>
      <c r="F27" s="51">
        <v>0</v>
      </c>
      <c r="G27" s="51">
        <v>0</v>
      </c>
      <c r="H27" s="51">
        <v>0</v>
      </c>
    </row>
    <row r="28" spans="1:8" x14ac:dyDescent="0.25">
      <c r="A28" s="33"/>
      <c r="B28" s="33" t="s">
        <v>564</v>
      </c>
      <c r="C28" s="40">
        <v>17340</v>
      </c>
      <c r="D28" s="40">
        <v>17340</v>
      </c>
      <c r="E28" s="40">
        <v>0</v>
      </c>
      <c r="F28" s="40">
        <v>0</v>
      </c>
      <c r="G28" s="40">
        <v>0</v>
      </c>
      <c r="H28" s="40">
        <v>0</v>
      </c>
    </row>
    <row r="29" spans="1:8" ht="15.75" thickBot="1" x14ac:dyDescent="0.3">
      <c r="A29" s="194"/>
      <c r="B29" s="194" t="s">
        <v>329</v>
      </c>
      <c r="C29" s="56">
        <v>40141</v>
      </c>
      <c r="D29" s="56">
        <v>54602.189999999995</v>
      </c>
      <c r="E29" s="56">
        <v>30227</v>
      </c>
      <c r="F29" s="56">
        <v>225</v>
      </c>
      <c r="G29" s="56">
        <v>1250</v>
      </c>
      <c r="H29" s="56">
        <v>46646</v>
      </c>
    </row>
    <row r="30" spans="1:8" ht="15.75" thickTop="1" x14ac:dyDescent="0.25">
      <c r="A30" s="37"/>
      <c r="B30" s="37"/>
      <c r="C30" s="37"/>
      <c r="D30" s="37"/>
      <c r="E30" s="37"/>
      <c r="F30" s="37"/>
      <c r="G30" s="51"/>
      <c r="H30" s="37"/>
    </row>
    <row r="31" spans="1:8" x14ac:dyDescent="0.25">
      <c r="A31" s="37"/>
      <c r="B31" s="37" t="s">
        <v>28</v>
      </c>
      <c r="C31" s="51">
        <v>61271.5</v>
      </c>
      <c r="D31" s="51">
        <v>66427.459999999992</v>
      </c>
      <c r="E31" s="51">
        <v>31644.5</v>
      </c>
      <c r="F31" s="51">
        <v>67918.559999999998</v>
      </c>
      <c r="G31" s="51">
        <v>97177.459999999992</v>
      </c>
      <c r="H31" s="51">
        <v>52031.459999999992</v>
      </c>
    </row>
    <row r="32" spans="1:8" x14ac:dyDescent="0.25">
      <c r="A32" s="37"/>
      <c r="B32" s="37"/>
      <c r="C32" s="51"/>
      <c r="D32" s="51"/>
      <c r="E32" s="51"/>
      <c r="F32" s="51"/>
      <c r="G32" s="51"/>
      <c r="H32" s="51"/>
    </row>
    <row r="33" spans="1:8" x14ac:dyDescent="0.25">
      <c r="A33" s="37"/>
      <c r="B33" s="37" t="s">
        <v>253</v>
      </c>
      <c r="C33" s="51">
        <v>2019</v>
      </c>
      <c r="D33" s="51">
        <v>7173.9600000000064</v>
      </c>
      <c r="E33" s="51">
        <v>-29627</v>
      </c>
      <c r="F33" s="51">
        <v>1491.1</v>
      </c>
      <c r="G33" s="51">
        <v>30750</v>
      </c>
      <c r="H33" s="51">
        <v>-45146</v>
      </c>
    </row>
    <row r="34" spans="1:8" x14ac:dyDescent="0.25">
      <c r="A34" s="37"/>
      <c r="B34" s="37"/>
      <c r="C34" s="37"/>
      <c r="D34" s="37"/>
      <c r="E34" s="37"/>
      <c r="F34" s="37"/>
      <c r="G34" s="51"/>
      <c r="H34" s="51"/>
    </row>
    <row r="35" spans="1:8" x14ac:dyDescent="0.25">
      <c r="A35" s="36"/>
      <c r="B35" s="36"/>
      <c r="C35" s="51"/>
      <c r="D35" s="51"/>
      <c r="E35" s="51"/>
      <c r="F35" s="51"/>
      <c r="G35" s="51"/>
      <c r="H35" s="51"/>
    </row>
    <row r="36" spans="1:8" x14ac:dyDescent="0.25">
      <c r="A36" s="36"/>
      <c r="B36" s="36" t="s">
        <v>565</v>
      </c>
      <c r="C36" s="51"/>
      <c r="D36" s="51"/>
      <c r="E36" s="51"/>
      <c r="F36" s="51"/>
      <c r="G36" s="51"/>
      <c r="H36" s="51"/>
    </row>
    <row r="37" spans="1:8" x14ac:dyDescent="0.25">
      <c r="A37" s="36"/>
      <c r="B37" s="36" t="s">
        <v>566</v>
      </c>
      <c r="C37" s="51"/>
      <c r="D37" s="51"/>
      <c r="E37" s="51"/>
      <c r="F37" s="72"/>
      <c r="G37" s="51"/>
      <c r="H37" s="51"/>
    </row>
    <row r="38" spans="1:8" x14ac:dyDescent="0.25">
      <c r="A38" s="36"/>
      <c r="B38" s="36" t="s">
        <v>567</v>
      </c>
      <c r="C38" s="51"/>
      <c r="D38" s="51"/>
      <c r="E38" s="72"/>
      <c r="F38" s="51"/>
      <c r="G38" s="51"/>
      <c r="H38" s="51"/>
    </row>
    <row r="39" spans="1:8" x14ac:dyDescent="0.25">
      <c r="A39" s="36"/>
      <c r="B39" s="36" t="s">
        <v>568</v>
      </c>
      <c r="C39" s="51"/>
      <c r="D39" s="51"/>
      <c r="E39" s="51"/>
      <c r="F39" s="51"/>
      <c r="G39" s="51"/>
      <c r="H39" s="51"/>
    </row>
    <row r="40" spans="1:8" x14ac:dyDescent="0.25">
      <c r="A40" s="99"/>
      <c r="B40" s="99"/>
      <c r="C40" s="1"/>
      <c r="D40" s="1"/>
      <c r="E40" s="1"/>
      <c r="F40" s="1"/>
    </row>
  </sheetData>
  <pageMargins left="0.7" right="0.7" top="0.75" bottom="0.75" header="0.3" footer="0.3"/>
  <legacyDrawing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workbookViewId="0">
      <selection activeCell="M17" sqref="M17"/>
    </sheetView>
  </sheetViews>
  <sheetFormatPr defaultRowHeight="15" x14ac:dyDescent="0.25"/>
  <cols>
    <col min="1" max="1" width="12.85546875" customWidth="1"/>
    <col min="2" max="2" width="26.85546875" customWidth="1"/>
  </cols>
  <sheetData>
    <row r="1" spans="1:8" x14ac:dyDescent="0.25">
      <c r="A1" s="183" t="s">
        <v>0</v>
      </c>
      <c r="B1" s="183"/>
      <c r="C1" s="144"/>
      <c r="D1" s="144"/>
      <c r="E1" s="144"/>
      <c r="F1" s="144"/>
      <c r="G1" s="144"/>
      <c r="H1" s="144"/>
    </row>
    <row r="2" spans="1:8" x14ac:dyDescent="0.25">
      <c r="A2" s="183" t="s">
        <v>596</v>
      </c>
      <c r="B2" s="183"/>
      <c r="C2" s="144"/>
      <c r="D2" s="144"/>
      <c r="E2" s="144"/>
      <c r="F2" s="144"/>
      <c r="G2" s="144"/>
      <c r="H2" s="144"/>
    </row>
    <row r="3" spans="1:8" x14ac:dyDescent="0.25">
      <c r="A3" s="183" t="s">
        <v>589</v>
      </c>
      <c r="B3" s="183"/>
      <c r="C3" s="144"/>
      <c r="D3" s="144"/>
      <c r="E3" s="144"/>
      <c r="F3" s="144"/>
      <c r="G3" s="144"/>
      <c r="H3" s="144"/>
    </row>
    <row r="4" spans="1:8" x14ac:dyDescent="0.25">
      <c r="A4" s="147"/>
      <c r="B4" s="147"/>
      <c r="C4" s="72"/>
      <c r="D4" s="72"/>
      <c r="E4" s="72"/>
      <c r="F4" s="72"/>
      <c r="G4" s="72"/>
      <c r="H4" s="72"/>
    </row>
    <row r="5" spans="1:8" x14ac:dyDescent="0.25">
      <c r="A5" s="170" t="s">
        <v>32</v>
      </c>
      <c r="B5" s="170" t="s">
        <v>33</v>
      </c>
      <c r="C5" s="17" t="s">
        <v>3</v>
      </c>
      <c r="D5" s="17" t="s">
        <v>3</v>
      </c>
      <c r="E5" s="17" t="s">
        <v>4</v>
      </c>
      <c r="F5" s="17" t="s">
        <v>4</v>
      </c>
      <c r="G5" s="17" t="s">
        <v>4</v>
      </c>
      <c r="H5" s="17" t="s">
        <v>597</v>
      </c>
    </row>
    <row r="6" spans="1:8" x14ac:dyDescent="0.25">
      <c r="A6" s="170" t="s">
        <v>34</v>
      </c>
      <c r="B6" s="170"/>
      <c r="C6" s="17" t="s">
        <v>7</v>
      </c>
      <c r="D6" s="17" t="s">
        <v>6</v>
      </c>
      <c r="E6" s="17" t="s">
        <v>8</v>
      </c>
      <c r="F6" s="17" t="s">
        <v>6</v>
      </c>
      <c r="G6" s="17" t="s">
        <v>5</v>
      </c>
      <c r="H6" s="17" t="s">
        <v>9</v>
      </c>
    </row>
    <row r="7" spans="1:8" ht="15.75" thickBot="1" x14ac:dyDescent="0.3">
      <c r="A7" s="29" t="s">
        <v>10</v>
      </c>
      <c r="B7" s="29"/>
      <c r="C7" s="29" t="s">
        <v>11</v>
      </c>
      <c r="D7" s="18"/>
      <c r="E7" s="18" t="s">
        <v>11</v>
      </c>
      <c r="F7" s="18" t="s">
        <v>12</v>
      </c>
      <c r="G7" s="18" t="s">
        <v>11</v>
      </c>
      <c r="H7" s="18" t="s">
        <v>11</v>
      </c>
    </row>
    <row r="8" spans="1:8" ht="15.75" thickTop="1" x14ac:dyDescent="0.25">
      <c r="A8" s="195"/>
      <c r="B8" s="36" t="s">
        <v>293</v>
      </c>
      <c r="C8" s="51">
        <v>30128.14</v>
      </c>
      <c r="D8" s="51">
        <v>30128.14</v>
      </c>
      <c r="E8" s="51">
        <v>29928.14</v>
      </c>
      <c r="F8" s="51">
        <v>38881.39</v>
      </c>
      <c r="G8" s="51">
        <v>38881.39</v>
      </c>
      <c r="H8" s="51">
        <v>49981.39</v>
      </c>
    </row>
    <row r="9" spans="1:8" x14ac:dyDescent="0.25">
      <c r="A9" s="128" t="s">
        <v>14</v>
      </c>
      <c r="B9" s="195"/>
      <c r="C9" s="173"/>
      <c r="D9" s="173"/>
      <c r="E9" s="173"/>
      <c r="F9" s="173"/>
      <c r="G9" s="173"/>
      <c r="H9" s="173"/>
    </row>
    <row r="10" spans="1:8" x14ac:dyDescent="0.25">
      <c r="A10" s="128" t="s">
        <v>590</v>
      </c>
      <c r="B10" s="128" t="s">
        <v>591</v>
      </c>
      <c r="C10" s="53">
        <v>0</v>
      </c>
      <c r="D10" s="53">
        <v>24</v>
      </c>
      <c r="E10" s="53">
        <v>0</v>
      </c>
      <c r="F10" s="53">
        <v>0</v>
      </c>
      <c r="G10" s="53">
        <v>0</v>
      </c>
      <c r="H10" s="53">
        <v>0</v>
      </c>
    </row>
    <row r="11" spans="1:8" x14ac:dyDescent="0.25">
      <c r="A11" s="128" t="s">
        <v>592</v>
      </c>
      <c r="B11" s="128" t="s">
        <v>593</v>
      </c>
      <c r="C11" s="53">
        <v>9000</v>
      </c>
      <c r="D11" s="53">
        <v>10591.82</v>
      </c>
      <c r="E11" s="53">
        <v>10000</v>
      </c>
      <c r="F11" s="53">
        <v>6225</v>
      </c>
      <c r="G11" s="53">
        <v>10000</v>
      </c>
      <c r="H11" s="53">
        <v>10000</v>
      </c>
    </row>
    <row r="12" spans="1:8" x14ac:dyDescent="0.25">
      <c r="A12" s="128" t="s">
        <v>594</v>
      </c>
      <c r="B12" s="36" t="s">
        <v>91</v>
      </c>
      <c r="C12" s="53">
        <v>800</v>
      </c>
      <c r="D12" s="53">
        <v>1487.43</v>
      </c>
      <c r="E12" s="53">
        <v>800</v>
      </c>
      <c r="F12" s="53">
        <v>1019.88</v>
      </c>
      <c r="G12" s="53">
        <v>1100</v>
      </c>
      <c r="H12" s="53">
        <v>800</v>
      </c>
    </row>
    <row r="13" spans="1:8" ht="15.75" thickBot="1" x14ac:dyDescent="0.3">
      <c r="A13" s="54"/>
      <c r="B13" s="54" t="s">
        <v>226</v>
      </c>
      <c r="C13" s="196">
        <v>9800</v>
      </c>
      <c r="D13" s="196">
        <v>12103.25</v>
      </c>
      <c r="E13" s="196">
        <v>10800</v>
      </c>
      <c r="F13" s="196">
        <v>7244.88</v>
      </c>
      <c r="G13" s="196">
        <v>11100</v>
      </c>
      <c r="H13" s="196">
        <v>10800</v>
      </c>
    </row>
    <row r="14" spans="1:8" ht="16.5" thickTop="1" thickBot="1" x14ac:dyDescent="0.3">
      <c r="A14" s="34"/>
      <c r="B14" s="34" t="s">
        <v>16</v>
      </c>
      <c r="C14" s="197">
        <v>39928.14</v>
      </c>
      <c r="D14" s="197">
        <v>42231.39</v>
      </c>
      <c r="E14" s="197">
        <v>40728.14</v>
      </c>
      <c r="F14" s="197">
        <v>46126.27</v>
      </c>
      <c r="G14" s="197">
        <v>49981.39</v>
      </c>
      <c r="H14" s="197">
        <v>60781.39</v>
      </c>
    </row>
    <row r="15" spans="1:8" ht="15.75" thickTop="1" x14ac:dyDescent="0.25">
      <c r="A15" s="36" t="s">
        <v>17</v>
      </c>
      <c r="B15" s="36"/>
      <c r="C15" s="51"/>
      <c r="D15" s="51"/>
      <c r="E15" s="51"/>
      <c r="F15" s="51"/>
      <c r="G15" s="51"/>
      <c r="H15" s="51"/>
    </row>
    <row r="16" spans="1:8" x14ac:dyDescent="0.25">
      <c r="A16" s="37" t="s">
        <v>595</v>
      </c>
      <c r="B16" s="37" t="s">
        <v>129</v>
      </c>
      <c r="C16" s="53">
        <v>10000</v>
      </c>
      <c r="D16" s="53">
        <v>3350</v>
      </c>
      <c r="E16" s="53">
        <v>15000</v>
      </c>
      <c r="F16" s="53">
        <v>0</v>
      </c>
      <c r="G16" s="53">
        <v>0</v>
      </c>
      <c r="H16" s="51">
        <v>10800</v>
      </c>
    </row>
    <row r="17" spans="1:8" ht="15.75" thickBot="1" x14ac:dyDescent="0.3">
      <c r="A17" s="36"/>
      <c r="B17" s="36"/>
      <c r="C17" s="53"/>
      <c r="D17" s="53"/>
      <c r="E17" s="53"/>
      <c r="F17" s="53"/>
      <c r="G17" s="53"/>
      <c r="H17" s="51"/>
    </row>
    <row r="18" spans="1:8" ht="16.5" thickTop="1" thickBot="1" x14ac:dyDescent="0.3">
      <c r="A18" s="34"/>
      <c r="B18" s="34" t="s">
        <v>329</v>
      </c>
      <c r="C18" s="48">
        <v>10000</v>
      </c>
      <c r="D18" s="48">
        <v>3350</v>
      </c>
      <c r="E18" s="48">
        <v>15000</v>
      </c>
      <c r="F18" s="48">
        <v>0</v>
      </c>
      <c r="G18" s="48">
        <v>0</v>
      </c>
      <c r="H18" s="48">
        <v>10800</v>
      </c>
    </row>
    <row r="19" spans="1:8" ht="15.75" thickTop="1" x14ac:dyDescent="0.25">
      <c r="A19" s="168"/>
      <c r="B19" s="36"/>
      <c r="C19" s="51"/>
      <c r="D19" s="51"/>
      <c r="E19" s="51"/>
      <c r="F19" s="51"/>
      <c r="G19" s="51"/>
      <c r="H19" s="51"/>
    </row>
    <row r="20" spans="1:8" x14ac:dyDescent="0.25">
      <c r="A20" s="36"/>
      <c r="B20" s="36"/>
      <c r="C20" s="51"/>
      <c r="D20" s="51"/>
      <c r="E20" s="51"/>
      <c r="F20" s="51"/>
      <c r="G20" s="51"/>
      <c r="H20" s="51"/>
    </row>
    <row r="21" spans="1:8" x14ac:dyDescent="0.25">
      <c r="A21" s="36"/>
      <c r="B21" s="36" t="s">
        <v>330</v>
      </c>
      <c r="C21" s="51">
        <v>29928.14</v>
      </c>
      <c r="D21" s="51">
        <v>38881.39</v>
      </c>
      <c r="E21" s="51">
        <v>25728.14</v>
      </c>
      <c r="F21" s="51">
        <v>46126.27</v>
      </c>
      <c r="G21" s="51">
        <v>49981.39</v>
      </c>
      <c r="H21" s="51">
        <v>49981.39</v>
      </c>
    </row>
    <row r="22" spans="1:8" x14ac:dyDescent="0.25">
      <c r="A22" s="36"/>
      <c r="B22" s="36"/>
      <c r="C22" s="51"/>
      <c r="D22" s="51"/>
      <c r="E22" s="51"/>
      <c r="F22" s="51"/>
      <c r="G22" s="51"/>
      <c r="H22" s="51"/>
    </row>
    <row r="23" spans="1:8" x14ac:dyDescent="0.25">
      <c r="A23" s="36"/>
      <c r="B23" s="36"/>
      <c r="C23" s="51"/>
      <c r="D23" s="51"/>
      <c r="E23" s="51"/>
      <c r="F23" s="51"/>
      <c r="G23" s="51"/>
      <c r="H23" s="51"/>
    </row>
    <row r="24" spans="1:8" x14ac:dyDescent="0.25">
      <c r="A24" s="36"/>
      <c r="B24" s="36" t="s">
        <v>331</v>
      </c>
      <c r="C24" s="51">
        <v>-200</v>
      </c>
      <c r="D24" s="51">
        <v>8753.25</v>
      </c>
      <c r="E24" s="51">
        <v>-4200</v>
      </c>
      <c r="F24" s="51">
        <v>7244.88</v>
      </c>
      <c r="G24" s="51">
        <v>11100</v>
      </c>
      <c r="H24" s="51">
        <v>0</v>
      </c>
    </row>
    <row r="25" spans="1:8" x14ac:dyDescent="0.25">
      <c r="A25" s="45"/>
      <c r="B25" s="45"/>
      <c r="C25" s="43"/>
      <c r="D25" s="43"/>
      <c r="E25" s="43"/>
      <c r="F25" s="43"/>
      <c r="G25" s="43"/>
      <c r="H25" s="43"/>
    </row>
    <row r="26" spans="1:8" x14ac:dyDescent="0.25">
      <c r="A26" s="99"/>
      <c r="B26" s="99"/>
      <c r="C26" s="1"/>
      <c r="D26" s="1"/>
      <c r="E26" s="1"/>
      <c r="F26" s="1"/>
      <c r="G26" s="1"/>
      <c r="H26" s="1"/>
    </row>
  </sheetData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workbookViewId="0">
      <selection activeCell="L21" sqref="L21"/>
    </sheetView>
  </sheetViews>
  <sheetFormatPr defaultRowHeight="15" x14ac:dyDescent="0.25"/>
  <cols>
    <col min="1" max="1" width="12.28515625" customWidth="1"/>
    <col min="2" max="2" width="33.140625" customWidth="1"/>
    <col min="4" max="4" width="7.5703125" bestFit="1" customWidth="1"/>
    <col min="6" max="6" width="10.28515625" customWidth="1"/>
  </cols>
  <sheetData>
    <row r="1" spans="1:8" x14ac:dyDescent="0.25">
      <c r="A1" s="183" t="s">
        <v>0</v>
      </c>
      <c r="B1" s="183"/>
      <c r="C1" s="144"/>
      <c r="D1" s="144"/>
      <c r="E1" s="144"/>
      <c r="F1" s="144"/>
      <c r="G1" s="144"/>
      <c r="H1" s="144"/>
    </row>
    <row r="2" spans="1:8" x14ac:dyDescent="0.25">
      <c r="A2" s="183" t="s">
        <v>596</v>
      </c>
      <c r="B2" s="183"/>
      <c r="C2" s="144"/>
      <c r="D2" s="144"/>
      <c r="E2" s="144"/>
      <c r="F2" s="144"/>
      <c r="G2" s="144"/>
      <c r="H2" s="144"/>
    </row>
    <row r="3" spans="1:8" x14ac:dyDescent="0.25">
      <c r="A3" s="183" t="s">
        <v>569</v>
      </c>
      <c r="B3" s="183"/>
      <c r="C3" s="144"/>
      <c r="D3" s="144"/>
      <c r="E3" s="144"/>
      <c r="F3" s="144"/>
      <c r="G3" s="144"/>
      <c r="H3" s="144"/>
    </row>
    <row r="4" spans="1:8" x14ac:dyDescent="0.25">
      <c r="A4" s="188"/>
      <c r="B4" s="188"/>
      <c r="C4" s="184"/>
      <c r="D4" s="184"/>
      <c r="E4" s="184"/>
      <c r="F4" s="184"/>
      <c r="G4" s="184"/>
      <c r="H4" s="184"/>
    </row>
    <row r="5" spans="1:8" x14ac:dyDescent="0.25">
      <c r="A5" s="170" t="s">
        <v>32</v>
      </c>
      <c r="B5" s="170" t="s">
        <v>33</v>
      </c>
      <c r="C5" s="17" t="s">
        <v>3</v>
      </c>
      <c r="D5" s="17" t="s">
        <v>3</v>
      </c>
      <c r="E5" s="17" t="s">
        <v>4</v>
      </c>
      <c r="F5" s="17" t="s">
        <v>4</v>
      </c>
      <c r="G5" s="17" t="s">
        <v>4</v>
      </c>
      <c r="H5" s="17" t="s">
        <v>597</v>
      </c>
    </row>
    <row r="6" spans="1:8" x14ac:dyDescent="0.25">
      <c r="A6" s="170" t="s">
        <v>34</v>
      </c>
      <c r="B6" s="170"/>
      <c r="C6" s="17" t="s">
        <v>7</v>
      </c>
      <c r="D6" s="17" t="s">
        <v>6</v>
      </c>
      <c r="E6" s="17" t="s">
        <v>8</v>
      </c>
      <c r="F6" s="17" t="s">
        <v>6</v>
      </c>
      <c r="G6" s="17" t="s">
        <v>5</v>
      </c>
      <c r="H6" s="17" t="s">
        <v>9</v>
      </c>
    </row>
    <row r="7" spans="1:8" ht="15.75" thickBot="1" x14ac:dyDescent="0.3">
      <c r="A7" s="201" t="s">
        <v>10</v>
      </c>
      <c r="B7" s="201"/>
      <c r="C7" s="202"/>
      <c r="D7" s="202"/>
      <c r="E7" s="202" t="s">
        <v>11</v>
      </c>
      <c r="F7" s="202" t="s">
        <v>12</v>
      </c>
      <c r="G7" s="202" t="s">
        <v>11</v>
      </c>
      <c r="H7" s="202" t="s">
        <v>11</v>
      </c>
    </row>
    <row r="8" spans="1:8" x14ac:dyDescent="0.25">
      <c r="A8" s="36"/>
      <c r="B8" s="36" t="s">
        <v>13</v>
      </c>
      <c r="C8" s="51">
        <v>189226.81</v>
      </c>
      <c r="D8" s="51">
        <v>189226.81</v>
      </c>
      <c r="E8" s="51">
        <v>198870.81</v>
      </c>
      <c r="F8" s="51">
        <v>205979.6</v>
      </c>
      <c r="G8" s="51">
        <v>205979.6</v>
      </c>
      <c r="H8" s="51">
        <v>221979.6</v>
      </c>
    </row>
    <row r="9" spans="1:8" x14ac:dyDescent="0.25">
      <c r="A9" s="36" t="s">
        <v>14</v>
      </c>
      <c r="B9" s="36"/>
      <c r="C9" s="51"/>
      <c r="D9" s="51"/>
      <c r="E9" s="51"/>
      <c r="F9" s="51"/>
      <c r="G9" s="51"/>
      <c r="H9" s="51"/>
    </row>
    <row r="10" spans="1:8" x14ac:dyDescent="0.25">
      <c r="A10" s="36" t="s">
        <v>570</v>
      </c>
      <c r="B10" s="36" t="s">
        <v>571</v>
      </c>
      <c r="C10" s="51">
        <v>8000</v>
      </c>
      <c r="D10" s="51">
        <v>12559.14</v>
      </c>
      <c r="E10" s="51">
        <v>8000</v>
      </c>
      <c r="F10" s="51">
        <v>3793.01</v>
      </c>
      <c r="G10" s="51">
        <v>7500</v>
      </c>
      <c r="H10" s="51">
        <v>7500</v>
      </c>
    </row>
    <row r="11" spans="1:8" x14ac:dyDescent="0.25">
      <c r="A11" s="36" t="s">
        <v>572</v>
      </c>
      <c r="B11" s="36" t="s">
        <v>91</v>
      </c>
      <c r="C11" s="51">
        <v>6000</v>
      </c>
      <c r="D11" s="51">
        <v>8549.58</v>
      </c>
      <c r="E11" s="51">
        <v>6000</v>
      </c>
      <c r="F11" s="51">
        <v>5381.39</v>
      </c>
      <c r="G11" s="51">
        <v>8500</v>
      </c>
      <c r="H11" s="51">
        <v>8000</v>
      </c>
    </row>
    <row r="12" spans="1:8" ht="15.75" thickBot="1" x14ac:dyDescent="0.3">
      <c r="A12" s="185"/>
      <c r="B12" s="185" t="s">
        <v>226</v>
      </c>
      <c r="C12" s="177">
        <v>14000</v>
      </c>
      <c r="D12" s="177">
        <v>21108.720000000001</v>
      </c>
      <c r="E12" s="177">
        <v>14000</v>
      </c>
      <c r="F12" s="177">
        <v>9174.4000000000015</v>
      </c>
      <c r="G12" s="177">
        <v>16000</v>
      </c>
      <c r="H12" s="177">
        <v>15500</v>
      </c>
    </row>
    <row r="13" spans="1:8" ht="15.75" thickBot="1" x14ac:dyDescent="0.3">
      <c r="A13" s="41"/>
      <c r="B13" s="41" t="s">
        <v>440</v>
      </c>
      <c r="C13" s="56">
        <v>203226.81</v>
      </c>
      <c r="D13" s="56">
        <v>210335.53</v>
      </c>
      <c r="E13" s="56">
        <v>212870.81</v>
      </c>
      <c r="F13" s="56">
        <v>215154</v>
      </c>
      <c r="G13" s="56">
        <v>221979.6</v>
      </c>
      <c r="H13" s="56">
        <v>237479.6</v>
      </c>
    </row>
    <row r="14" spans="1:8" ht="15.75" thickTop="1" x14ac:dyDescent="0.25">
      <c r="A14" s="198" t="s">
        <v>17</v>
      </c>
      <c r="B14" s="199"/>
      <c r="C14" s="200"/>
      <c r="D14" s="200"/>
      <c r="E14" s="200"/>
      <c r="F14" s="200"/>
      <c r="G14" s="200"/>
      <c r="H14" s="200"/>
    </row>
    <row r="15" spans="1:8" x14ac:dyDescent="0.25">
      <c r="A15" s="36" t="s">
        <v>573</v>
      </c>
      <c r="B15" s="36" t="s">
        <v>574</v>
      </c>
      <c r="C15" s="51">
        <v>0</v>
      </c>
      <c r="D15" s="51">
        <v>0</v>
      </c>
      <c r="E15" s="51">
        <v>0</v>
      </c>
      <c r="F15" s="51">
        <v>0</v>
      </c>
      <c r="G15" s="51">
        <v>0</v>
      </c>
      <c r="H15" s="51">
        <v>15000</v>
      </c>
    </row>
    <row r="16" spans="1:8" x14ac:dyDescent="0.25">
      <c r="A16" s="36" t="s">
        <v>575</v>
      </c>
      <c r="B16" s="36" t="s">
        <v>559</v>
      </c>
      <c r="C16" s="51">
        <v>4356</v>
      </c>
      <c r="D16" s="51">
        <v>4355.93</v>
      </c>
      <c r="E16" s="51">
        <v>0</v>
      </c>
      <c r="F16" s="51">
        <v>0</v>
      </c>
      <c r="G16" s="51">
        <v>0</v>
      </c>
      <c r="H16" s="51">
        <v>0</v>
      </c>
    </row>
    <row r="17" spans="1:8" x14ac:dyDescent="0.25">
      <c r="A17" s="32"/>
      <c r="B17" s="32" t="s">
        <v>576</v>
      </c>
      <c r="C17" s="40">
        <v>4356</v>
      </c>
      <c r="D17" s="40">
        <v>4355.93</v>
      </c>
      <c r="E17" s="40">
        <v>0</v>
      </c>
      <c r="F17" s="40">
        <v>0</v>
      </c>
      <c r="G17" s="40">
        <v>0</v>
      </c>
      <c r="H17" s="40">
        <v>15000</v>
      </c>
    </row>
    <row r="18" spans="1:8" ht="15.75" thickBot="1" x14ac:dyDescent="0.3">
      <c r="A18" s="41"/>
      <c r="B18" s="41" t="s">
        <v>329</v>
      </c>
      <c r="C18" s="56">
        <v>4356</v>
      </c>
      <c r="D18" s="56">
        <v>4355.93</v>
      </c>
      <c r="E18" s="56">
        <v>0</v>
      </c>
      <c r="F18" s="56">
        <v>0</v>
      </c>
      <c r="G18" s="56">
        <v>0</v>
      </c>
      <c r="H18" s="56">
        <v>15000</v>
      </c>
    </row>
    <row r="19" spans="1:8" ht="15.75" thickTop="1" x14ac:dyDescent="0.25">
      <c r="A19" s="36"/>
      <c r="B19" s="36"/>
      <c r="C19" s="51"/>
      <c r="D19" s="51"/>
      <c r="E19" s="51"/>
      <c r="F19" s="51"/>
      <c r="G19" s="51"/>
      <c r="H19" s="51"/>
    </row>
    <row r="20" spans="1:8" x14ac:dyDescent="0.25">
      <c r="A20" s="36"/>
      <c r="B20" s="36" t="s">
        <v>28</v>
      </c>
      <c r="C20" s="51">
        <v>198870.81</v>
      </c>
      <c r="D20" s="51">
        <v>205979.6</v>
      </c>
      <c r="E20" s="51">
        <v>212870.81</v>
      </c>
      <c r="F20" s="51">
        <v>215154</v>
      </c>
      <c r="G20" s="51">
        <v>221979.6</v>
      </c>
      <c r="H20" s="51">
        <v>222479.6</v>
      </c>
    </row>
    <row r="21" spans="1:8" x14ac:dyDescent="0.25">
      <c r="A21" s="36"/>
      <c r="B21" s="36"/>
      <c r="C21" s="51"/>
      <c r="D21" s="51"/>
      <c r="E21" s="51"/>
      <c r="F21" s="51"/>
      <c r="G21" s="51"/>
      <c r="H21" s="51"/>
    </row>
    <row r="22" spans="1:8" x14ac:dyDescent="0.25">
      <c r="A22" s="36"/>
      <c r="B22" s="36" t="s">
        <v>474</v>
      </c>
      <c r="C22" s="51">
        <v>9644</v>
      </c>
      <c r="D22" s="51">
        <v>16752.79</v>
      </c>
      <c r="E22" s="51">
        <v>14000</v>
      </c>
      <c r="F22" s="51">
        <v>9174.4000000000015</v>
      </c>
      <c r="G22" s="51">
        <v>16000</v>
      </c>
      <c r="H22" s="51">
        <v>500</v>
      </c>
    </row>
    <row r="23" spans="1:8" x14ac:dyDescent="0.25">
      <c r="A23" s="36"/>
      <c r="B23" s="36"/>
      <c r="C23" s="51"/>
      <c r="D23" s="51"/>
      <c r="E23" s="51"/>
      <c r="F23" s="51"/>
      <c r="G23" s="51"/>
      <c r="H23" s="51"/>
    </row>
    <row r="24" spans="1:8" x14ac:dyDescent="0.25">
      <c r="A24" s="36"/>
      <c r="B24" s="36"/>
      <c r="C24" s="51"/>
      <c r="D24" s="51"/>
      <c r="E24" s="51"/>
      <c r="F24" s="51"/>
      <c r="G24" s="51"/>
      <c r="H24" s="51"/>
    </row>
    <row r="25" spans="1:8" x14ac:dyDescent="0.25">
      <c r="A25" s="36"/>
      <c r="B25" s="36" t="s">
        <v>577</v>
      </c>
      <c r="C25" s="51"/>
      <c r="D25" s="51"/>
      <c r="E25" s="51"/>
      <c r="F25" s="51"/>
      <c r="G25" s="51"/>
      <c r="H25" s="51"/>
    </row>
    <row r="26" spans="1:8" x14ac:dyDescent="0.25">
      <c r="A26" s="36"/>
      <c r="B26" s="36" t="s">
        <v>578</v>
      </c>
      <c r="C26" s="51"/>
      <c r="D26" s="51"/>
      <c r="E26" s="51"/>
      <c r="F26" s="51"/>
      <c r="G26" s="51"/>
      <c r="H26" s="51"/>
    </row>
    <row r="27" spans="1:8" x14ac:dyDescent="0.25">
      <c r="A27" s="36"/>
      <c r="B27" s="36" t="s">
        <v>579</v>
      </c>
      <c r="C27" s="51"/>
      <c r="D27" s="51"/>
      <c r="E27" s="51"/>
      <c r="F27" s="51"/>
      <c r="G27" s="51"/>
      <c r="H27" s="51"/>
    </row>
    <row r="28" spans="1:8" x14ac:dyDescent="0.25">
      <c r="A28" s="45"/>
      <c r="B28" s="45"/>
      <c r="C28" s="43"/>
      <c r="D28" s="43"/>
      <c r="E28" s="43"/>
      <c r="F28" s="43"/>
    </row>
    <row r="29" spans="1:8" x14ac:dyDescent="0.25">
      <c r="A29" s="99"/>
      <c r="B29" s="99"/>
      <c r="C29" s="1"/>
      <c r="D29" s="1"/>
      <c r="E29" s="1"/>
      <c r="F29" s="1"/>
    </row>
  </sheetData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workbookViewId="0">
      <selection activeCell="K27" sqref="K27"/>
    </sheetView>
  </sheetViews>
  <sheetFormatPr defaultRowHeight="15" x14ac:dyDescent="0.25"/>
  <cols>
    <col min="1" max="1" width="16.28515625" customWidth="1"/>
    <col min="2" max="2" width="28.140625" customWidth="1"/>
    <col min="3" max="3" width="8.85546875" bestFit="1" customWidth="1"/>
    <col min="4" max="4" width="11.28515625" bestFit="1" customWidth="1"/>
    <col min="5" max="5" width="8.85546875" bestFit="1" customWidth="1"/>
    <col min="6" max="6" width="10.28515625" bestFit="1" customWidth="1"/>
  </cols>
  <sheetData>
    <row r="1" spans="1:8" x14ac:dyDescent="0.25">
      <c r="A1" s="183" t="s">
        <v>0</v>
      </c>
      <c r="B1" s="183"/>
      <c r="C1" s="144"/>
      <c r="D1" s="144"/>
      <c r="E1" s="144"/>
      <c r="F1" s="144"/>
      <c r="G1" s="144"/>
      <c r="H1" s="144"/>
    </row>
    <row r="2" spans="1:8" x14ac:dyDescent="0.25">
      <c r="A2" s="183" t="s">
        <v>596</v>
      </c>
      <c r="B2" s="183"/>
      <c r="C2" s="144"/>
      <c r="D2" s="144"/>
      <c r="E2" s="144"/>
      <c r="F2" s="144"/>
      <c r="G2" s="144"/>
      <c r="H2" s="144"/>
    </row>
    <row r="3" spans="1:8" x14ac:dyDescent="0.25">
      <c r="A3" s="183" t="s">
        <v>520</v>
      </c>
      <c r="B3" s="183"/>
      <c r="C3" s="144"/>
      <c r="D3" s="144"/>
      <c r="E3" s="144"/>
      <c r="F3" s="144"/>
      <c r="G3" s="144"/>
      <c r="H3" s="144"/>
    </row>
    <row r="4" spans="1:8" x14ac:dyDescent="0.25">
      <c r="A4" s="188"/>
      <c r="B4" s="188"/>
      <c r="C4" s="184"/>
      <c r="D4" s="184"/>
      <c r="E4" s="184"/>
      <c r="F4" s="184"/>
      <c r="G4" s="184"/>
      <c r="H4" s="184"/>
    </row>
    <row r="5" spans="1:8" x14ac:dyDescent="0.25">
      <c r="A5" s="170" t="s">
        <v>32</v>
      </c>
      <c r="B5" s="170" t="s">
        <v>33</v>
      </c>
      <c r="C5" s="17" t="s">
        <v>3</v>
      </c>
      <c r="D5" s="17" t="s">
        <v>3</v>
      </c>
      <c r="E5" s="17" t="s">
        <v>4</v>
      </c>
      <c r="F5" s="17" t="s">
        <v>4</v>
      </c>
      <c r="G5" s="17" t="s">
        <v>4</v>
      </c>
      <c r="H5" s="17" t="s">
        <v>597</v>
      </c>
    </row>
    <row r="6" spans="1:8" x14ac:dyDescent="0.25">
      <c r="A6" s="170" t="s">
        <v>34</v>
      </c>
      <c r="B6" s="170"/>
      <c r="C6" s="17" t="s">
        <v>7</v>
      </c>
      <c r="D6" s="17" t="s">
        <v>6</v>
      </c>
      <c r="E6" s="17" t="s">
        <v>8</v>
      </c>
      <c r="F6" s="17" t="s">
        <v>6</v>
      </c>
      <c r="G6" s="17" t="s">
        <v>5</v>
      </c>
      <c r="H6" s="17" t="s">
        <v>9</v>
      </c>
    </row>
    <row r="7" spans="1:8" ht="15.75" thickBot="1" x14ac:dyDescent="0.3">
      <c r="A7" s="29" t="s">
        <v>10</v>
      </c>
      <c r="B7" s="29"/>
      <c r="C7" s="18"/>
      <c r="D7" s="18"/>
      <c r="E7" s="18" t="s">
        <v>11</v>
      </c>
      <c r="F7" s="18" t="s">
        <v>12</v>
      </c>
      <c r="G7" s="18" t="s">
        <v>11</v>
      </c>
      <c r="H7" s="18" t="s">
        <v>11</v>
      </c>
    </row>
    <row r="8" spans="1:8" ht="15.75" thickTop="1" x14ac:dyDescent="0.25">
      <c r="A8" s="36"/>
      <c r="B8" s="36" t="s">
        <v>13</v>
      </c>
      <c r="C8" s="51">
        <v>784</v>
      </c>
      <c r="D8" s="51">
        <v>784</v>
      </c>
      <c r="E8" s="51">
        <v>0.38999999999998636</v>
      </c>
      <c r="F8" s="51">
        <v>0.38999999999998636</v>
      </c>
      <c r="G8" s="51">
        <v>0.38999999999998636</v>
      </c>
      <c r="H8" s="51">
        <v>0</v>
      </c>
    </row>
    <row r="9" spans="1:8" x14ac:dyDescent="0.25">
      <c r="A9" s="36" t="s">
        <v>14</v>
      </c>
      <c r="B9" s="36"/>
      <c r="C9" s="51"/>
      <c r="D9" s="51"/>
      <c r="E9" s="51"/>
      <c r="F9" s="51"/>
      <c r="G9" s="51"/>
      <c r="H9" s="51"/>
    </row>
    <row r="10" spans="1:8" x14ac:dyDescent="0.25">
      <c r="A10" s="36" t="s">
        <v>521</v>
      </c>
      <c r="B10" s="36" t="s">
        <v>522</v>
      </c>
      <c r="C10" s="51">
        <v>22</v>
      </c>
      <c r="D10" s="51">
        <v>23.16</v>
      </c>
      <c r="E10" s="51">
        <v>0</v>
      </c>
      <c r="F10" s="51">
        <v>0</v>
      </c>
      <c r="G10" s="51">
        <v>0</v>
      </c>
      <c r="H10" s="51">
        <v>0</v>
      </c>
    </row>
    <row r="11" spans="1:8" ht="15.75" thickBot="1" x14ac:dyDescent="0.3">
      <c r="A11" s="54"/>
      <c r="B11" s="54" t="s">
        <v>226</v>
      </c>
      <c r="C11" s="42">
        <v>22</v>
      </c>
      <c r="D11" s="42">
        <v>23.16</v>
      </c>
      <c r="E11" s="42">
        <v>0</v>
      </c>
      <c r="F11" s="42">
        <v>0</v>
      </c>
      <c r="G11" s="42">
        <v>0</v>
      </c>
      <c r="H11" s="42">
        <v>0</v>
      </c>
    </row>
    <row r="12" spans="1:8" ht="16.5" thickTop="1" thickBot="1" x14ac:dyDescent="0.3">
      <c r="A12" s="34"/>
      <c r="B12" s="34" t="s">
        <v>440</v>
      </c>
      <c r="C12" s="48">
        <v>806</v>
      </c>
      <c r="D12" s="48">
        <v>807.16</v>
      </c>
      <c r="E12" s="48">
        <v>0.38999999999998636</v>
      </c>
      <c r="F12" s="48">
        <v>0.38999999999998636</v>
      </c>
      <c r="G12" s="48">
        <v>0.38999999999998636</v>
      </c>
      <c r="H12" s="48">
        <v>0</v>
      </c>
    </row>
    <row r="13" spans="1:8" ht="15.75" thickTop="1" x14ac:dyDescent="0.25">
      <c r="A13" s="198" t="s">
        <v>17</v>
      </c>
      <c r="B13" s="199"/>
      <c r="C13" s="200"/>
      <c r="D13" s="200"/>
      <c r="E13" s="200"/>
      <c r="F13" s="200"/>
      <c r="G13" s="200"/>
      <c r="H13" s="200"/>
    </row>
    <row r="14" spans="1:8" x14ac:dyDescent="0.25">
      <c r="A14" s="36" t="s">
        <v>523</v>
      </c>
      <c r="B14" s="36" t="s">
        <v>524</v>
      </c>
      <c r="C14" s="51">
        <v>0</v>
      </c>
      <c r="D14" s="51">
        <v>0</v>
      </c>
      <c r="E14" s="51">
        <v>0</v>
      </c>
      <c r="F14" s="51">
        <v>0</v>
      </c>
      <c r="G14" s="51">
        <v>0</v>
      </c>
      <c r="H14" s="51">
        <v>0</v>
      </c>
    </row>
    <row r="15" spans="1:8" x14ac:dyDescent="0.25">
      <c r="A15" s="36" t="s">
        <v>644</v>
      </c>
      <c r="B15" s="36" t="s">
        <v>470</v>
      </c>
      <c r="C15" s="51">
        <v>806</v>
      </c>
      <c r="D15" s="51">
        <v>806.55</v>
      </c>
      <c r="E15" s="51">
        <v>0</v>
      </c>
      <c r="F15" s="51">
        <v>0</v>
      </c>
      <c r="G15" s="51">
        <v>0</v>
      </c>
      <c r="H15" s="51">
        <v>0</v>
      </c>
    </row>
    <row r="16" spans="1:8" x14ac:dyDescent="0.25">
      <c r="A16" s="36" t="s">
        <v>525</v>
      </c>
      <c r="B16" s="36" t="s">
        <v>170</v>
      </c>
      <c r="C16" s="51">
        <v>0</v>
      </c>
      <c r="D16" s="51">
        <v>0</v>
      </c>
      <c r="E16" s="51">
        <v>0</v>
      </c>
      <c r="F16" s="51">
        <v>0</v>
      </c>
      <c r="G16" s="51">
        <v>0</v>
      </c>
      <c r="H16" s="51">
        <v>0</v>
      </c>
    </row>
    <row r="17" spans="1:8" ht="15.75" thickBot="1" x14ac:dyDescent="0.3">
      <c r="A17" s="164"/>
      <c r="B17" s="54" t="s">
        <v>526</v>
      </c>
      <c r="C17" s="42">
        <v>806</v>
      </c>
      <c r="D17" s="42">
        <v>806.55</v>
      </c>
      <c r="E17" s="42">
        <v>0</v>
      </c>
      <c r="F17" s="42">
        <v>0</v>
      </c>
      <c r="G17" s="42">
        <v>0</v>
      </c>
      <c r="H17" s="42">
        <v>0</v>
      </c>
    </row>
    <row r="18" spans="1:8" ht="16.5" thickTop="1" thickBot="1" x14ac:dyDescent="0.3">
      <c r="A18" s="34"/>
      <c r="B18" s="34" t="s">
        <v>329</v>
      </c>
      <c r="C18" s="48">
        <v>806</v>
      </c>
      <c r="D18" s="48">
        <v>806.55</v>
      </c>
      <c r="E18" s="48">
        <v>0</v>
      </c>
      <c r="F18" s="48">
        <v>0</v>
      </c>
      <c r="G18" s="48">
        <v>0</v>
      </c>
      <c r="H18" s="48">
        <v>0</v>
      </c>
    </row>
    <row r="19" spans="1:8" ht="15.75" thickTop="1" x14ac:dyDescent="0.25">
      <c r="A19" s="36"/>
      <c r="B19" s="36"/>
      <c r="C19" s="51"/>
      <c r="D19" s="51"/>
      <c r="E19" s="51"/>
      <c r="F19" s="51"/>
      <c r="G19" s="51"/>
      <c r="H19" s="51"/>
    </row>
    <row r="20" spans="1:8" x14ac:dyDescent="0.25">
      <c r="A20" s="36"/>
      <c r="B20" s="36" t="s">
        <v>28</v>
      </c>
      <c r="C20" s="37">
        <v>0</v>
      </c>
      <c r="D20" s="37">
        <v>-0.38999999999998636</v>
      </c>
      <c r="E20" s="51">
        <v>0.38999999999998636</v>
      </c>
      <c r="F20" s="51">
        <v>0.38999999999998636</v>
      </c>
      <c r="G20" s="51">
        <v>0.38999999999998636</v>
      </c>
      <c r="H20" s="51">
        <v>0</v>
      </c>
    </row>
    <row r="21" spans="1:8" x14ac:dyDescent="0.25">
      <c r="A21" s="36"/>
      <c r="B21" s="36"/>
      <c r="C21" s="51"/>
      <c r="D21" s="51"/>
      <c r="E21" s="51"/>
      <c r="F21" s="51"/>
      <c r="G21" s="51"/>
      <c r="H21" s="51"/>
    </row>
    <row r="22" spans="1:8" x14ac:dyDescent="0.25">
      <c r="A22" s="36"/>
      <c r="B22" s="36" t="s">
        <v>474</v>
      </c>
      <c r="C22" s="51">
        <v>-784</v>
      </c>
      <c r="D22" s="51">
        <v>-784.39</v>
      </c>
      <c r="E22" s="51">
        <v>0</v>
      </c>
      <c r="F22" s="51">
        <v>0</v>
      </c>
      <c r="G22" s="51">
        <v>0</v>
      </c>
      <c r="H22" s="51">
        <v>0</v>
      </c>
    </row>
    <row r="23" spans="1:8" x14ac:dyDescent="0.25">
      <c r="A23" s="36"/>
      <c r="B23" s="36"/>
      <c r="C23" s="51"/>
      <c r="D23" s="51"/>
      <c r="E23" s="51"/>
      <c r="F23" s="51"/>
      <c r="G23" s="51"/>
      <c r="H23" s="51"/>
    </row>
    <row r="24" spans="1:8" x14ac:dyDescent="0.25">
      <c r="A24" s="36"/>
      <c r="B24" s="36"/>
      <c r="C24" s="51"/>
      <c r="D24" s="51"/>
      <c r="E24" s="51"/>
      <c r="F24" s="51"/>
      <c r="G24" s="51"/>
      <c r="H24" s="51"/>
    </row>
    <row r="25" spans="1:8" x14ac:dyDescent="0.25">
      <c r="A25" s="36"/>
      <c r="B25" s="36" t="s">
        <v>527</v>
      </c>
      <c r="C25" s="51"/>
      <c r="D25" s="51"/>
      <c r="E25" s="51"/>
      <c r="F25" s="51"/>
      <c r="G25" s="51"/>
      <c r="H25" s="51"/>
    </row>
    <row r="26" spans="1:8" x14ac:dyDescent="0.25">
      <c r="A26" s="45"/>
      <c r="B26" s="45"/>
      <c r="C26" s="43"/>
      <c r="D26" s="43"/>
      <c r="E26" s="43"/>
      <c r="F26" s="43"/>
    </row>
    <row r="27" spans="1:8" x14ac:dyDescent="0.25">
      <c r="A27" s="99"/>
      <c r="B27" s="99"/>
      <c r="C27" s="1"/>
      <c r="D27" s="1"/>
      <c r="E27" s="1"/>
      <c r="F27" s="1"/>
    </row>
    <row r="28" spans="1:8" x14ac:dyDescent="0.25">
      <c r="A28" s="99"/>
      <c r="B28" s="99"/>
      <c r="C28" s="1"/>
      <c r="D28" s="1"/>
      <c r="E28" s="1"/>
      <c r="F28" s="1"/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workbookViewId="0">
      <selection activeCell="J28" sqref="J28"/>
    </sheetView>
  </sheetViews>
  <sheetFormatPr defaultRowHeight="15" x14ac:dyDescent="0.25"/>
  <cols>
    <col min="1" max="1" width="11.85546875" customWidth="1"/>
    <col min="2" max="2" width="25.7109375" customWidth="1"/>
  </cols>
  <sheetData>
    <row r="1" spans="1:8" x14ac:dyDescent="0.25">
      <c r="A1" s="183" t="s">
        <v>0</v>
      </c>
      <c r="B1" s="183"/>
      <c r="C1" s="144"/>
      <c r="D1" s="144"/>
      <c r="E1" s="144"/>
      <c r="F1" s="144"/>
      <c r="G1" s="144"/>
      <c r="H1" s="144"/>
    </row>
    <row r="2" spans="1:8" x14ac:dyDescent="0.25">
      <c r="A2" s="183" t="s">
        <v>596</v>
      </c>
      <c r="B2" s="183"/>
      <c r="C2" s="144"/>
      <c r="D2" s="144"/>
      <c r="E2" s="144"/>
      <c r="F2" s="144"/>
      <c r="G2" s="144"/>
      <c r="H2" s="144"/>
    </row>
    <row r="3" spans="1:8" x14ac:dyDescent="0.25">
      <c r="A3" s="183" t="s">
        <v>645</v>
      </c>
      <c r="B3" s="183"/>
      <c r="C3" s="144"/>
      <c r="D3" s="144"/>
      <c r="E3" s="144"/>
      <c r="F3" s="144"/>
      <c r="G3" s="144"/>
      <c r="H3" s="144"/>
    </row>
    <row r="4" spans="1:8" x14ac:dyDescent="0.25">
      <c r="A4" s="147"/>
      <c r="B4" s="147"/>
      <c r="C4" s="72"/>
      <c r="D4" s="72"/>
      <c r="E4" s="72"/>
      <c r="F4" s="72"/>
      <c r="G4" s="72"/>
      <c r="H4" s="72"/>
    </row>
    <row r="5" spans="1:8" x14ac:dyDescent="0.25">
      <c r="A5" s="170" t="s">
        <v>32</v>
      </c>
      <c r="B5" s="170" t="s">
        <v>33</v>
      </c>
      <c r="C5" s="17" t="s">
        <v>3</v>
      </c>
      <c r="D5" s="17" t="s">
        <v>3</v>
      </c>
      <c r="E5" s="17" t="s">
        <v>4</v>
      </c>
      <c r="F5" s="17" t="s">
        <v>4</v>
      </c>
      <c r="G5" s="17" t="s">
        <v>4</v>
      </c>
      <c r="H5" s="17" t="s">
        <v>597</v>
      </c>
    </row>
    <row r="6" spans="1:8" x14ac:dyDescent="0.25">
      <c r="A6" s="170" t="s">
        <v>34</v>
      </c>
      <c r="B6" s="170"/>
      <c r="C6" s="17" t="s">
        <v>7</v>
      </c>
      <c r="D6" s="17" t="s">
        <v>6</v>
      </c>
      <c r="E6" s="17" t="s">
        <v>8</v>
      </c>
      <c r="F6" s="17" t="s">
        <v>6</v>
      </c>
      <c r="G6" s="17" t="s">
        <v>5</v>
      </c>
      <c r="H6" s="17" t="s">
        <v>9</v>
      </c>
    </row>
    <row r="7" spans="1:8" ht="15.75" thickBot="1" x14ac:dyDescent="0.3">
      <c r="A7" s="170" t="s">
        <v>10</v>
      </c>
      <c r="B7" s="170"/>
      <c r="C7" s="17" t="s">
        <v>11</v>
      </c>
      <c r="D7" s="17"/>
      <c r="E7" s="17" t="s">
        <v>11</v>
      </c>
      <c r="F7" s="17" t="s">
        <v>12</v>
      </c>
      <c r="G7" s="17" t="s">
        <v>11</v>
      </c>
      <c r="H7" s="17" t="s">
        <v>11</v>
      </c>
    </row>
    <row r="8" spans="1:8" x14ac:dyDescent="0.25">
      <c r="A8" s="203"/>
      <c r="B8" s="204" t="s">
        <v>293</v>
      </c>
      <c r="C8" s="205">
        <v>1716048.57</v>
      </c>
      <c r="D8" s="205">
        <v>1716048.57</v>
      </c>
      <c r="E8" s="205">
        <v>1769048.57</v>
      </c>
      <c r="F8" s="205">
        <v>1813626.34</v>
      </c>
      <c r="G8" s="205">
        <v>1813626.34</v>
      </c>
      <c r="H8" s="205">
        <v>1861626.34</v>
      </c>
    </row>
    <row r="9" spans="1:8" x14ac:dyDescent="0.25">
      <c r="A9" s="128" t="s">
        <v>14</v>
      </c>
      <c r="B9" s="195"/>
      <c r="C9" s="51"/>
      <c r="D9" s="51"/>
      <c r="E9" s="51"/>
      <c r="F9" s="51"/>
      <c r="G9" s="51"/>
      <c r="H9" s="51"/>
    </row>
    <row r="10" spans="1:8" x14ac:dyDescent="0.25">
      <c r="A10" s="36" t="s">
        <v>580</v>
      </c>
      <c r="B10" s="36" t="s">
        <v>581</v>
      </c>
      <c r="C10" s="51">
        <v>35000</v>
      </c>
      <c r="D10" s="51">
        <v>49655.56</v>
      </c>
      <c r="E10" s="51">
        <v>35000</v>
      </c>
      <c r="F10" s="51">
        <v>13567.43</v>
      </c>
      <c r="G10" s="51">
        <v>28000</v>
      </c>
      <c r="H10" s="51">
        <v>35000</v>
      </c>
    </row>
    <row r="11" spans="1:8" x14ac:dyDescent="0.25">
      <c r="A11" s="36" t="s">
        <v>646</v>
      </c>
      <c r="B11" s="36" t="s">
        <v>647</v>
      </c>
      <c r="C11" s="51">
        <v>0</v>
      </c>
      <c r="D11" s="51">
        <v>0</v>
      </c>
      <c r="E11" s="51">
        <v>0</v>
      </c>
      <c r="F11" s="51">
        <v>6.45</v>
      </c>
      <c r="G11" s="51">
        <v>0</v>
      </c>
      <c r="H11" s="51">
        <v>0</v>
      </c>
    </row>
    <row r="12" spans="1:8" x14ac:dyDescent="0.25">
      <c r="A12" s="36" t="s">
        <v>582</v>
      </c>
      <c r="B12" s="36" t="s">
        <v>91</v>
      </c>
      <c r="C12" s="51">
        <v>50000</v>
      </c>
      <c r="D12" s="51">
        <v>79922.210000000006</v>
      </c>
      <c r="E12" s="51">
        <v>50000</v>
      </c>
      <c r="F12" s="51">
        <v>48917.78</v>
      </c>
      <c r="G12" s="51">
        <v>65000</v>
      </c>
      <c r="H12" s="51">
        <v>60000</v>
      </c>
    </row>
    <row r="13" spans="1:8" ht="15.75" thickBot="1" x14ac:dyDescent="0.3">
      <c r="A13" s="36" t="s">
        <v>583</v>
      </c>
      <c r="B13" s="36" t="s">
        <v>95</v>
      </c>
      <c r="C13" s="51">
        <v>0</v>
      </c>
      <c r="D13" s="51">
        <v>0</v>
      </c>
      <c r="E13" s="51">
        <v>0</v>
      </c>
      <c r="F13" s="51">
        <v>0</v>
      </c>
      <c r="G13" s="51">
        <v>0</v>
      </c>
      <c r="H13" s="51">
        <v>0</v>
      </c>
    </row>
    <row r="14" spans="1:8" ht="15.75" thickBot="1" x14ac:dyDescent="0.3">
      <c r="A14" s="119"/>
      <c r="B14" s="119" t="s">
        <v>226</v>
      </c>
      <c r="C14" s="120">
        <v>85000</v>
      </c>
      <c r="D14" s="120">
        <v>129576.77</v>
      </c>
      <c r="E14" s="120">
        <v>85000</v>
      </c>
      <c r="F14" s="120">
        <v>62491.66</v>
      </c>
      <c r="G14" s="120">
        <v>93000</v>
      </c>
      <c r="H14" s="120">
        <v>95000</v>
      </c>
    </row>
    <row r="15" spans="1:8" ht="16.5" thickTop="1" thickBot="1" x14ac:dyDescent="0.3">
      <c r="A15" s="34"/>
      <c r="B15" s="34" t="s">
        <v>584</v>
      </c>
      <c r="C15" s="48">
        <v>1801048.57</v>
      </c>
      <c r="D15" s="48">
        <v>1845626.34</v>
      </c>
      <c r="E15" s="48">
        <v>1854048.57</v>
      </c>
      <c r="F15" s="48">
        <v>1876118</v>
      </c>
      <c r="G15" s="48">
        <v>1906626.34</v>
      </c>
      <c r="H15" s="48">
        <v>1956626.34</v>
      </c>
    </row>
    <row r="16" spans="1:8" ht="15.75" thickTop="1" x14ac:dyDescent="0.25">
      <c r="A16" s="168"/>
      <c r="B16" s="168"/>
      <c r="C16" s="169"/>
      <c r="D16" s="169"/>
      <c r="E16" s="169"/>
      <c r="F16" s="169"/>
      <c r="G16" s="51"/>
      <c r="H16" s="51"/>
    </row>
    <row r="17" spans="1:8" ht="15.75" thickBot="1" x14ac:dyDescent="0.3">
      <c r="A17" s="128" t="s">
        <v>585</v>
      </c>
      <c r="B17" s="128" t="s">
        <v>145</v>
      </c>
      <c r="C17" s="51">
        <v>32000</v>
      </c>
      <c r="D17" s="51">
        <v>32000</v>
      </c>
      <c r="E17" s="51">
        <v>32000</v>
      </c>
      <c r="F17" s="51">
        <v>15999.78</v>
      </c>
      <c r="G17" s="51">
        <v>45000</v>
      </c>
      <c r="H17" s="51">
        <v>57500</v>
      </c>
    </row>
    <row r="18" spans="1:8" ht="16.5" thickTop="1" thickBot="1" x14ac:dyDescent="0.3">
      <c r="A18" s="34"/>
      <c r="B18" s="34" t="s">
        <v>329</v>
      </c>
      <c r="C18" s="48">
        <v>32000</v>
      </c>
      <c r="D18" s="48">
        <v>32000</v>
      </c>
      <c r="E18" s="48">
        <v>32000</v>
      </c>
      <c r="F18" s="48">
        <v>15999.78</v>
      </c>
      <c r="G18" s="48">
        <v>45000</v>
      </c>
      <c r="H18" s="48">
        <v>57500</v>
      </c>
    </row>
    <row r="19" spans="1:8" ht="15.75" thickTop="1" x14ac:dyDescent="0.25">
      <c r="A19" s="36"/>
      <c r="B19" s="36"/>
      <c r="C19" s="51"/>
      <c r="D19" s="51"/>
      <c r="E19" s="51"/>
      <c r="F19" s="51"/>
      <c r="G19" s="51"/>
      <c r="H19" s="51"/>
    </row>
    <row r="20" spans="1:8" x14ac:dyDescent="0.25">
      <c r="A20" s="36"/>
      <c r="B20" s="36"/>
      <c r="C20" s="51"/>
      <c r="D20" s="51"/>
      <c r="E20" s="51"/>
      <c r="F20" s="51"/>
      <c r="G20" s="51"/>
      <c r="H20" s="51"/>
    </row>
    <row r="21" spans="1:8" x14ac:dyDescent="0.25">
      <c r="A21" s="36"/>
      <c r="B21" s="36" t="s">
        <v>330</v>
      </c>
      <c r="C21" s="51">
        <v>1769048.57</v>
      </c>
      <c r="D21" s="51">
        <v>1813626.34</v>
      </c>
      <c r="E21" s="51">
        <v>1822048.57</v>
      </c>
      <c r="F21" s="51">
        <v>1860118.22</v>
      </c>
      <c r="G21" s="51">
        <v>1861626.34</v>
      </c>
      <c r="H21" s="51">
        <v>1899126.34</v>
      </c>
    </row>
    <row r="22" spans="1:8" x14ac:dyDescent="0.25">
      <c r="A22" s="36"/>
      <c r="B22" s="36"/>
      <c r="C22" s="51"/>
      <c r="D22" s="51"/>
      <c r="E22" s="51"/>
      <c r="F22" s="51"/>
      <c r="G22" s="51"/>
      <c r="H22" s="51"/>
    </row>
    <row r="23" spans="1:8" x14ac:dyDescent="0.25">
      <c r="A23" s="36"/>
      <c r="B23" s="36"/>
      <c r="C23" s="51"/>
      <c r="D23" s="51"/>
      <c r="E23" s="51"/>
      <c r="F23" s="51"/>
      <c r="G23" s="51"/>
      <c r="H23" s="51"/>
    </row>
    <row r="24" spans="1:8" x14ac:dyDescent="0.25">
      <c r="A24" s="36"/>
      <c r="B24" s="36" t="s">
        <v>331</v>
      </c>
      <c r="C24" s="51">
        <v>53000</v>
      </c>
      <c r="D24" s="51">
        <v>97576.77</v>
      </c>
      <c r="E24" s="51">
        <v>53000</v>
      </c>
      <c r="F24" s="51">
        <v>46491.880000000005</v>
      </c>
      <c r="G24" s="51">
        <v>48000</v>
      </c>
      <c r="H24" s="51">
        <v>37500</v>
      </c>
    </row>
    <row r="25" spans="1:8" x14ac:dyDescent="0.25">
      <c r="B25" s="45"/>
      <c r="C25" s="43"/>
      <c r="D25" s="43"/>
      <c r="E25" s="43"/>
      <c r="F25" s="43"/>
    </row>
    <row r="26" spans="1:8" x14ac:dyDescent="0.25">
      <c r="A26" s="99"/>
      <c r="B26" s="99"/>
      <c r="C26" s="1"/>
      <c r="D26" s="1"/>
      <c r="E26" s="1"/>
      <c r="F26" s="1"/>
    </row>
  </sheetData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workbookViewId="0">
      <selection activeCell="M19" sqref="M19"/>
    </sheetView>
  </sheetViews>
  <sheetFormatPr defaultRowHeight="15" x14ac:dyDescent="0.25"/>
  <cols>
    <col min="1" max="1" width="11.5703125" customWidth="1"/>
    <col min="2" max="2" width="25.5703125" customWidth="1"/>
  </cols>
  <sheetData>
    <row r="1" spans="1:8" x14ac:dyDescent="0.25">
      <c r="A1" s="183" t="s">
        <v>0</v>
      </c>
      <c r="B1" s="183"/>
      <c r="C1" s="144"/>
      <c r="D1" s="144"/>
      <c r="E1" s="144"/>
      <c r="F1" s="144"/>
      <c r="G1" s="144"/>
      <c r="H1" s="144"/>
    </row>
    <row r="2" spans="1:8" x14ac:dyDescent="0.25">
      <c r="A2" s="183" t="s">
        <v>596</v>
      </c>
      <c r="B2" s="183"/>
      <c r="C2" s="144"/>
      <c r="D2" s="144"/>
      <c r="E2" s="144"/>
      <c r="F2" s="144"/>
      <c r="G2" s="144"/>
      <c r="H2" s="144"/>
    </row>
    <row r="3" spans="1:8" x14ac:dyDescent="0.25">
      <c r="A3" s="183" t="s">
        <v>586</v>
      </c>
      <c r="B3" s="183"/>
      <c r="C3" s="144"/>
      <c r="D3" s="144"/>
      <c r="E3" s="144"/>
      <c r="F3" s="144"/>
      <c r="G3" s="144"/>
      <c r="H3" s="144"/>
    </row>
    <row r="4" spans="1:8" x14ac:dyDescent="0.25">
      <c r="A4" s="147"/>
      <c r="B4" s="147"/>
      <c r="C4" s="72"/>
      <c r="D4" s="72"/>
      <c r="E4" s="72"/>
      <c r="F4" s="72"/>
      <c r="G4" s="72"/>
      <c r="H4" s="72"/>
    </row>
    <row r="5" spans="1:8" x14ac:dyDescent="0.25">
      <c r="A5" s="170" t="s">
        <v>32</v>
      </c>
      <c r="B5" s="170" t="s">
        <v>33</v>
      </c>
      <c r="C5" s="17" t="s">
        <v>3</v>
      </c>
      <c r="D5" s="17" t="s">
        <v>3</v>
      </c>
      <c r="E5" s="17" t="s">
        <v>4</v>
      </c>
      <c r="F5" s="17" t="s">
        <v>4</v>
      </c>
      <c r="G5" s="17" t="s">
        <v>4</v>
      </c>
      <c r="H5" s="17" t="s">
        <v>597</v>
      </c>
    </row>
    <row r="6" spans="1:8" x14ac:dyDescent="0.25">
      <c r="A6" s="170" t="s">
        <v>34</v>
      </c>
      <c r="B6" s="170"/>
      <c r="C6" s="17" t="s">
        <v>7</v>
      </c>
      <c r="D6" s="17" t="s">
        <v>6</v>
      </c>
      <c r="E6" s="17" t="s">
        <v>8</v>
      </c>
      <c r="F6" s="17" t="s">
        <v>6</v>
      </c>
      <c r="G6" s="17" t="s">
        <v>5</v>
      </c>
      <c r="H6" s="17" t="s">
        <v>9</v>
      </c>
    </row>
    <row r="7" spans="1:8" ht="15.75" thickBot="1" x14ac:dyDescent="0.3">
      <c r="A7" s="29" t="s">
        <v>10</v>
      </c>
      <c r="B7" s="29"/>
      <c r="C7" s="18" t="s">
        <v>11</v>
      </c>
      <c r="D7" s="18"/>
      <c r="E7" s="18" t="s">
        <v>11</v>
      </c>
      <c r="F7" s="18" t="s">
        <v>12</v>
      </c>
      <c r="G7" s="18" t="s">
        <v>11</v>
      </c>
      <c r="H7" s="18" t="s">
        <v>11</v>
      </c>
    </row>
    <row r="8" spans="1:8" ht="15.75" thickTop="1" x14ac:dyDescent="0.25">
      <c r="A8" s="195"/>
      <c r="B8" s="36" t="s">
        <v>293</v>
      </c>
      <c r="C8" s="51">
        <v>11399.99</v>
      </c>
      <c r="D8" s="51">
        <v>11399.99</v>
      </c>
      <c r="E8" s="51">
        <v>11649.99</v>
      </c>
      <c r="F8" s="51">
        <v>11925.73</v>
      </c>
      <c r="G8" s="51">
        <v>11925.73</v>
      </c>
      <c r="H8" s="51">
        <v>12425.73</v>
      </c>
    </row>
    <row r="9" spans="1:8" x14ac:dyDescent="0.25">
      <c r="A9" s="128" t="s">
        <v>14</v>
      </c>
      <c r="B9" s="195"/>
      <c r="C9" s="173"/>
      <c r="D9" s="173"/>
      <c r="E9" s="173"/>
      <c r="F9" s="173"/>
      <c r="G9" s="173"/>
      <c r="H9" s="173"/>
    </row>
    <row r="10" spans="1:8" x14ac:dyDescent="0.25">
      <c r="A10" s="128" t="s">
        <v>587</v>
      </c>
      <c r="B10" s="128" t="s">
        <v>91</v>
      </c>
      <c r="C10" s="49">
        <v>450</v>
      </c>
      <c r="D10" s="49">
        <v>525.74</v>
      </c>
      <c r="E10" s="49">
        <v>450</v>
      </c>
      <c r="F10" s="49">
        <v>317.77999999999997</v>
      </c>
      <c r="G10" s="49">
        <v>500</v>
      </c>
      <c r="H10" s="49">
        <v>500</v>
      </c>
    </row>
    <row r="11" spans="1:8" ht="15.75" thickBot="1" x14ac:dyDescent="0.3">
      <c r="A11" s="54"/>
      <c r="B11" s="54" t="s">
        <v>226</v>
      </c>
      <c r="C11" s="51">
        <v>450</v>
      </c>
      <c r="D11" s="51">
        <v>525.74</v>
      </c>
      <c r="E11" s="51">
        <v>450</v>
      </c>
      <c r="F11" s="51">
        <v>317.77999999999997</v>
      </c>
      <c r="G11" s="51">
        <v>500</v>
      </c>
      <c r="H11" s="51">
        <v>500</v>
      </c>
    </row>
    <row r="12" spans="1:8" ht="16.5" thickTop="1" thickBot="1" x14ac:dyDescent="0.3">
      <c r="A12" s="34"/>
      <c r="B12" s="34" t="s">
        <v>16</v>
      </c>
      <c r="C12" s="48">
        <v>11849.99</v>
      </c>
      <c r="D12" s="48">
        <v>11925.73</v>
      </c>
      <c r="E12" s="48">
        <v>12099.99</v>
      </c>
      <c r="F12" s="48">
        <v>12243.51</v>
      </c>
      <c r="G12" s="48">
        <v>12425.73</v>
      </c>
      <c r="H12" s="48">
        <v>12925.73</v>
      </c>
    </row>
    <row r="13" spans="1:8" ht="15.75" thickTop="1" x14ac:dyDescent="0.25">
      <c r="A13" s="36" t="s">
        <v>17</v>
      </c>
      <c r="B13" s="36"/>
      <c r="C13" s="51"/>
      <c r="D13" s="51"/>
      <c r="E13" s="51"/>
      <c r="F13" s="51"/>
      <c r="G13" s="51"/>
      <c r="H13" s="51"/>
    </row>
    <row r="14" spans="1:8" ht="15.75" thickBot="1" x14ac:dyDescent="0.3">
      <c r="A14" s="37" t="s">
        <v>588</v>
      </c>
      <c r="B14" s="37" t="s">
        <v>115</v>
      </c>
      <c r="C14" s="51">
        <v>200</v>
      </c>
      <c r="D14" s="51">
        <v>0</v>
      </c>
      <c r="E14" s="51">
        <v>450</v>
      </c>
      <c r="F14" s="51">
        <v>0</v>
      </c>
      <c r="G14" s="51">
        <v>0</v>
      </c>
      <c r="H14" s="51">
        <v>500</v>
      </c>
    </row>
    <row r="15" spans="1:8" ht="16.5" thickTop="1" thickBot="1" x14ac:dyDescent="0.3">
      <c r="A15" s="34"/>
      <c r="B15" s="34" t="s">
        <v>329</v>
      </c>
      <c r="C15" s="48">
        <v>200</v>
      </c>
      <c r="D15" s="48">
        <v>0</v>
      </c>
      <c r="E15" s="48">
        <v>450</v>
      </c>
      <c r="F15" s="48">
        <v>0</v>
      </c>
      <c r="G15" s="48">
        <v>0</v>
      </c>
      <c r="H15" s="48">
        <v>500</v>
      </c>
    </row>
    <row r="16" spans="1:8" ht="15.75" thickTop="1" x14ac:dyDescent="0.25">
      <c r="A16" s="36"/>
      <c r="B16" s="36"/>
      <c r="C16" s="51"/>
      <c r="D16" s="51"/>
      <c r="E16" s="51"/>
      <c r="F16" s="51"/>
      <c r="G16" s="51"/>
      <c r="H16" s="51"/>
    </row>
    <row r="17" spans="1:8" x14ac:dyDescent="0.25">
      <c r="A17" s="36"/>
      <c r="B17" s="36"/>
      <c r="C17" s="51"/>
      <c r="D17" s="51"/>
      <c r="E17" s="51"/>
      <c r="F17" s="51"/>
      <c r="G17" s="51"/>
      <c r="H17" s="51"/>
    </row>
    <row r="18" spans="1:8" x14ac:dyDescent="0.25">
      <c r="A18" s="36"/>
      <c r="B18" s="36" t="s">
        <v>330</v>
      </c>
      <c r="C18" s="51">
        <v>11649.99</v>
      </c>
      <c r="D18" s="51">
        <v>11925.73</v>
      </c>
      <c r="E18" s="51">
        <v>11649.99</v>
      </c>
      <c r="F18" s="51">
        <v>12243.51</v>
      </c>
      <c r="G18" s="51">
        <v>12425.73</v>
      </c>
      <c r="H18" s="51">
        <v>12425.73</v>
      </c>
    </row>
    <row r="19" spans="1:8" x14ac:dyDescent="0.25">
      <c r="A19" s="36"/>
      <c r="B19" s="36"/>
      <c r="C19" s="51"/>
      <c r="D19" s="51"/>
      <c r="E19" s="51"/>
      <c r="F19" s="51"/>
      <c r="G19" s="51"/>
      <c r="H19" s="51"/>
    </row>
    <row r="20" spans="1:8" x14ac:dyDescent="0.25">
      <c r="A20" s="36"/>
      <c r="B20" s="36"/>
      <c r="C20" s="51"/>
      <c r="D20" s="51"/>
      <c r="E20" s="51"/>
      <c r="F20" s="51"/>
      <c r="G20" s="51"/>
      <c r="H20" s="51"/>
    </row>
    <row r="21" spans="1:8" x14ac:dyDescent="0.25">
      <c r="A21" s="36"/>
      <c r="B21" s="36" t="s">
        <v>331</v>
      </c>
      <c r="C21" s="51">
        <v>250</v>
      </c>
      <c r="D21" s="51">
        <v>525.74</v>
      </c>
      <c r="E21" s="51">
        <v>0</v>
      </c>
      <c r="F21" s="51">
        <v>317.77999999999997</v>
      </c>
      <c r="G21" s="51">
        <v>500</v>
      </c>
      <c r="H21" s="51">
        <v>0</v>
      </c>
    </row>
    <row r="22" spans="1:8" x14ac:dyDescent="0.25">
      <c r="A22" s="99"/>
      <c r="B22" s="99"/>
      <c r="C22" s="1"/>
      <c r="D22" s="1"/>
      <c r="E22" s="1"/>
      <c r="F22" s="1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4"/>
  <sheetViews>
    <sheetView topLeftCell="A16" workbookViewId="0">
      <selection activeCell="L43" sqref="L43"/>
    </sheetView>
  </sheetViews>
  <sheetFormatPr defaultRowHeight="15" x14ac:dyDescent="0.25"/>
  <cols>
    <col min="1" max="1" width="12.28515625" customWidth="1"/>
    <col min="2" max="2" width="28.7109375" bestFit="1" customWidth="1"/>
    <col min="3" max="3" width="8.85546875" bestFit="1" customWidth="1"/>
  </cols>
  <sheetData>
    <row r="1" spans="1:8" x14ac:dyDescent="0.25">
      <c r="A1" s="20" t="s">
        <v>0</v>
      </c>
      <c r="B1" s="21"/>
      <c r="C1" s="22"/>
      <c r="D1" s="22"/>
      <c r="E1" s="22"/>
      <c r="F1" s="22"/>
      <c r="G1" s="23"/>
      <c r="H1" s="23"/>
    </row>
    <row r="2" spans="1:8" x14ac:dyDescent="0.25">
      <c r="A2" s="20" t="str">
        <f>[1]Sheet1!$A$2</f>
        <v>BUDGET 2024-2025</v>
      </c>
      <c r="B2" s="21"/>
      <c r="C2" s="22"/>
      <c r="D2" s="22"/>
      <c r="E2" s="22"/>
      <c r="F2" s="22"/>
      <c r="G2" s="23"/>
      <c r="H2" s="23"/>
    </row>
    <row r="3" spans="1:8" x14ac:dyDescent="0.25">
      <c r="A3" s="20" t="s">
        <v>123</v>
      </c>
      <c r="B3" s="21"/>
      <c r="C3" s="22"/>
      <c r="D3" s="22"/>
      <c r="E3" s="22"/>
      <c r="F3" s="22"/>
      <c r="G3" s="23"/>
      <c r="H3" s="129"/>
    </row>
    <row r="4" spans="1:8" x14ac:dyDescent="0.25">
      <c r="A4" s="24"/>
      <c r="B4" s="24"/>
      <c r="C4" s="25"/>
      <c r="D4" s="25"/>
      <c r="E4" s="25"/>
      <c r="F4" s="25"/>
      <c r="G4" s="26"/>
      <c r="H4" s="26"/>
    </row>
    <row r="5" spans="1:8" x14ac:dyDescent="0.25">
      <c r="A5" s="27" t="s">
        <v>32</v>
      </c>
      <c r="B5" s="27" t="s">
        <v>124</v>
      </c>
      <c r="C5" s="38" t="str">
        <f>[1]Sheet1!F2</f>
        <v>2022-23</v>
      </c>
      <c r="D5" s="38" t="str">
        <f>[1]Sheet1!G2</f>
        <v>2022-23</v>
      </c>
      <c r="E5" s="38" t="str">
        <f>[1]Sheet1!H2</f>
        <v>2023-24</v>
      </c>
      <c r="F5" s="38" t="str">
        <f>[1]Sheet1!I2</f>
        <v>2023-24</v>
      </c>
      <c r="G5" s="38" t="str">
        <f>[1]Sheet1!J2</f>
        <v>2023-24</v>
      </c>
      <c r="H5" s="38" t="str">
        <f>[1]Sheet1!K2</f>
        <v>2024-25</v>
      </c>
    </row>
    <row r="6" spans="1:8" x14ac:dyDescent="0.25">
      <c r="A6" s="27" t="s">
        <v>34</v>
      </c>
      <c r="B6" s="27"/>
      <c r="C6" s="38" t="str">
        <f>[1]Sheet1!F3</f>
        <v>REVISED</v>
      </c>
      <c r="D6" s="38" t="str">
        <f>[1]Sheet1!G3</f>
        <v>ACTUAL</v>
      </c>
      <c r="E6" s="38" t="str">
        <f>[1]Sheet1!H3</f>
        <v>ADOPTED</v>
      </c>
      <c r="F6" s="38" t="str">
        <f>[1]Sheet1!I3</f>
        <v>ACTUAL</v>
      </c>
      <c r="G6" s="38" t="str">
        <f>[1]Sheet1!J3</f>
        <v xml:space="preserve"> REVISED </v>
      </c>
      <c r="H6" s="38" t="str">
        <f>[1]Sheet1!K3</f>
        <v>PROPOSED</v>
      </c>
    </row>
    <row r="7" spans="1:8" ht="15.75" thickBot="1" x14ac:dyDescent="0.3">
      <c r="A7" s="29" t="s">
        <v>10</v>
      </c>
      <c r="B7" s="29"/>
      <c r="C7" s="30" t="str">
        <f>[1]Sheet1!F4</f>
        <v xml:space="preserve"> BUDGET</v>
      </c>
      <c r="D7" s="30"/>
      <c r="E7" s="30" t="str">
        <f>[1]Sheet1!H4</f>
        <v xml:space="preserve"> BUDGET</v>
      </c>
      <c r="F7" s="30" t="str">
        <f>[1]Sheet1!I4</f>
        <v>SIX MONTHS</v>
      </c>
      <c r="G7" s="30" t="str">
        <f>[1]Sheet1!J4</f>
        <v xml:space="preserve"> BUDGET</v>
      </c>
      <c r="H7" s="30" t="str">
        <f>[1]Sheet1!K4</f>
        <v xml:space="preserve"> BUDGET</v>
      </c>
    </row>
    <row r="8" spans="1:8" ht="15.75" thickTop="1" x14ac:dyDescent="0.25">
      <c r="A8" s="31" t="str">
        <f>'[3]60-20-51'!A10</f>
        <v xml:space="preserve"> 60-5101-20-51                          </v>
      </c>
      <c r="B8" s="31" t="str">
        <f>'[3]60-20-51'!B10</f>
        <v xml:space="preserve"> SALARIES             </v>
      </c>
      <c r="C8" s="31">
        <f>'[3]60-20-51'!E10</f>
        <v>188969</v>
      </c>
      <c r="D8" s="31">
        <f>'[3]60-20-51'!F10</f>
        <v>137800.71</v>
      </c>
      <c r="E8" s="31">
        <f>'[3]60-20-51'!G10</f>
        <v>251201</v>
      </c>
      <c r="F8" s="31">
        <f>'[3]60-20-51'!H10</f>
        <v>78091.19</v>
      </c>
      <c r="G8" s="31">
        <f>'[3]60-20-51'!I10</f>
        <v>263125</v>
      </c>
      <c r="H8" s="31">
        <f>'[3]60-20-51'!J10</f>
        <v>267161</v>
      </c>
    </row>
    <row r="9" spans="1:8" x14ac:dyDescent="0.25">
      <c r="A9" s="31" t="str">
        <f>'[3]60-20-51'!A11</f>
        <v xml:space="preserve"> 60-5106-20-51                          </v>
      </c>
      <c r="B9" s="31" t="str">
        <f>'[3]60-20-51'!B11</f>
        <v xml:space="preserve"> OVERTIME             </v>
      </c>
      <c r="C9" s="31">
        <f>'[3]60-20-51'!E11</f>
        <v>34000</v>
      </c>
      <c r="D9" s="31">
        <f>'[3]60-20-51'!F11</f>
        <v>34460.74</v>
      </c>
      <c r="E9" s="31">
        <f>'[3]60-20-51'!G11</f>
        <v>34000</v>
      </c>
      <c r="F9" s="31">
        <f>'[3]60-20-51'!H11</f>
        <v>14989.94</v>
      </c>
      <c r="G9" s="31">
        <f>'[3]60-20-51'!I11</f>
        <v>34000</v>
      </c>
      <c r="H9" s="31">
        <f>'[3]60-20-51'!J11</f>
        <v>34000</v>
      </c>
    </row>
    <row r="10" spans="1:8" x14ac:dyDescent="0.25">
      <c r="A10" s="31" t="str">
        <f>'[3]60-20-51'!A12</f>
        <v xml:space="preserve"> 60-5107-20-51                          </v>
      </c>
      <c r="B10" s="31" t="str">
        <f>'[3]60-20-51'!B12</f>
        <v xml:space="preserve"> HOLIDAY PAY          </v>
      </c>
      <c r="C10" s="31">
        <f>'[3]60-20-51'!E12</f>
        <v>1600</v>
      </c>
      <c r="D10" s="31">
        <f>'[3]60-20-51'!F12</f>
        <v>1348.68</v>
      </c>
      <c r="E10" s="31">
        <f>'[3]60-20-51'!G12</f>
        <v>1600</v>
      </c>
      <c r="F10" s="31">
        <f>'[3]60-20-51'!H12</f>
        <v>292.10000000000002</v>
      </c>
      <c r="G10" s="31">
        <f>'[3]60-20-51'!I12</f>
        <v>1600</v>
      </c>
      <c r="H10" s="31">
        <f>'[3]60-20-51'!J12</f>
        <v>1600</v>
      </c>
    </row>
    <row r="11" spans="1:8" x14ac:dyDescent="0.25">
      <c r="A11" s="31" t="str">
        <f>'[3]60-20-51'!A13</f>
        <v xml:space="preserve"> 60-5110-20-51                          </v>
      </c>
      <c r="B11" s="31" t="str">
        <f>'[3]60-20-51'!B13</f>
        <v xml:space="preserve"> LONGEVITY            </v>
      </c>
      <c r="C11" s="31">
        <f>'[3]60-20-51'!E13</f>
        <v>900</v>
      </c>
      <c r="D11" s="31">
        <f>'[3]60-20-51'!F13</f>
        <v>900</v>
      </c>
      <c r="E11" s="31">
        <f>'[3]60-20-51'!G13</f>
        <v>1200</v>
      </c>
      <c r="F11" s="31">
        <f>'[3]60-20-51'!H13</f>
        <v>1080</v>
      </c>
      <c r="G11" s="31">
        <f>'[3]60-20-51'!I13</f>
        <v>1080</v>
      </c>
      <c r="H11" s="31">
        <f>'[3]60-20-51'!J13</f>
        <v>1380</v>
      </c>
    </row>
    <row r="12" spans="1:8" x14ac:dyDescent="0.25">
      <c r="A12" s="31" t="str">
        <f>'[3]60-20-51'!A14</f>
        <v xml:space="preserve"> 60-5111-20-51                          </v>
      </c>
      <c r="B12" s="31" t="str">
        <f>'[3]60-20-51'!B14</f>
        <v xml:space="preserve"> RETIREMENT           </v>
      </c>
      <c r="C12" s="31">
        <f>'[3]60-20-51'!E14</f>
        <v>28848</v>
      </c>
      <c r="D12" s="31">
        <f>'[3]60-20-51'!F14</f>
        <v>22447.88</v>
      </c>
      <c r="E12" s="31">
        <f>'[3]60-20-51'!G14</f>
        <v>38188</v>
      </c>
      <c r="F12" s="31">
        <f>'[3]60-20-51'!H14</f>
        <v>12529.38</v>
      </c>
      <c r="G12" s="31">
        <f>'[3]60-20-51'!I14</f>
        <v>39919</v>
      </c>
      <c r="H12" s="31">
        <f>'[3]60-20-51'!J14</f>
        <v>41358</v>
      </c>
    </row>
    <row r="13" spans="1:8" x14ac:dyDescent="0.25">
      <c r="A13" s="31" t="str">
        <f>'[3]60-20-51'!A15</f>
        <v xml:space="preserve"> 60-5112-20-51                          </v>
      </c>
      <c r="B13" s="31" t="str">
        <f>'[3]60-20-51'!B15</f>
        <v xml:space="preserve"> FICA                 </v>
      </c>
      <c r="C13" s="31">
        <f>'[3]60-20-51'!E15</f>
        <v>17290</v>
      </c>
      <c r="D13" s="31">
        <f>'[3]60-20-51'!F15</f>
        <v>13288.11</v>
      </c>
      <c r="E13" s="31">
        <f>'[3]60-20-51'!G15</f>
        <v>22301</v>
      </c>
      <c r="F13" s="31">
        <f>'[3]60-20-51'!H15</f>
        <v>7238.89</v>
      </c>
      <c r="G13" s="31">
        <f>'[3]60-20-51'!I15</f>
        <v>22647</v>
      </c>
      <c r="H13" s="31">
        <f>'[3]60-20-51'!J15</f>
        <v>23646</v>
      </c>
    </row>
    <row r="14" spans="1:8" x14ac:dyDescent="0.25">
      <c r="A14" s="31" t="str">
        <f>'[3]60-20-51'!A16</f>
        <v xml:space="preserve"> 60-5116-20-51                          </v>
      </c>
      <c r="B14" s="31" t="str">
        <f>'[3]60-20-51'!B16</f>
        <v xml:space="preserve"> HEALTH/LIFE INSURANC </v>
      </c>
      <c r="C14" s="31">
        <f>'[3]60-20-51'!E16</f>
        <v>49424</v>
      </c>
      <c r="D14" s="31">
        <f>'[3]60-20-51'!F16</f>
        <v>46632.5</v>
      </c>
      <c r="E14" s="31">
        <f>'[3]60-20-51'!G16</f>
        <v>46818</v>
      </c>
      <c r="F14" s="31">
        <f>'[3]60-20-51'!H16</f>
        <v>21321.13</v>
      </c>
      <c r="G14" s="31">
        <f>'[3]60-20-51'!I16</f>
        <v>45973</v>
      </c>
      <c r="H14" s="31">
        <f>'[3]60-20-51'!J16</f>
        <v>53369</v>
      </c>
    </row>
    <row r="15" spans="1:8" x14ac:dyDescent="0.25">
      <c r="A15" s="31" t="str">
        <f>'[3]60-20-51'!A17</f>
        <v xml:space="preserve"> 60-5118-20-51                          </v>
      </c>
      <c r="B15" s="31" t="str">
        <f>'[3]60-20-51'!B17</f>
        <v xml:space="preserve"> WORKER COMPENSATION  </v>
      </c>
      <c r="C15" s="31">
        <f>'[3]60-20-51'!E17</f>
        <v>5324</v>
      </c>
      <c r="D15" s="31">
        <f>'[3]60-20-51'!F17</f>
        <v>3999.04</v>
      </c>
      <c r="E15" s="31">
        <f>'[3]60-20-51'!G17</f>
        <v>6413</v>
      </c>
      <c r="F15" s="31">
        <f>'[3]60-20-51'!H17</f>
        <v>2027.09</v>
      </c>
      <c r="G15" s="31">
        <f>'[3]60-20-51'!I17</f>
        <v>6530</v>
      </c>
      <c r="H15" s="31">
        <f>'[3]60-20-51'!J17</f>
        <v>5131</v>
      </c>
    </row>
    <row r="16" spans="1:8" x14ac:dyDescent="0.25">
      <c r="A16" s="31" t="str">
        <f>'[3]60-20-51'!A18</f>
        <v xml:space="preserve"> 60-5119-20-51                          </v>
      </c>
      <c r="B16" s="31" t="str">
        <f>'[3]60-20-51'!B18</f>
        <v xml:space="preserve"> OTHER PAYROLL EXPENS </v>
      </c>
      <c r="C16" s="31">
        <f>'[3]60-20-51'!E18</f>
        <v>3441</v>
      </c>
      <c r="D16" s="31">
        <f>'[3]60-20-51'!F18</f>
        <v>3606.96</v>
      </c>
      <c r="E16" s="31">
        <f>'[3]60-20-51'!G18</f>
        <v>3510</v>
      </c>
      <c r="F16" s="31">
        <f>'[3]60-20-51'!H18</f>
        <v>2144.1799999999998</v>
      </c>
      <c r="G16" s="31">
        <f>'[3]60-20-51'!I18</f>
        <v>4720</v>
      </c>
      <c r="H16" s="31">
        <f>'[3]60-20-51'!J18</f>
        <v>4960</v>
      </c>
    </row>
    <row r="17" spans="1:8" x14ac:dyDescent="0.25">
      <c r="A17" s="31" t="str">
        <f>'[3]60-20-51'!A19</f>
        <v xml:space="preserve"> 60-5121-20-51                          </v>
      </c>
      <c r="B17" s="31" t="str">
        <f>'[3]60-20-51'!B19</f>
        <v xml:space="preserve"> ACCRUED VACATION BEN </v>
      </c>
      <c r="C17" s="31">
        <f>'[3]60-20-51'!E19</f>
        <v>0</v>
      </c>
      <c r="D17" s="31">
        <f>'[3]60-20-51'!F19</f>
        <v>862.73</v>
      </c>
      <c r="E17" s="31">
        <f>'[3]60-20-51'!G19</f>
        <v>0</v>
      </c>
      <c r="F17" s="31">
        <f>'[3]60-20-51'!H19</f>
        <v>0</v>
      </c>
      <c r="G17" s="31">
        <f>'[3]60-20-51'!I19</f>
        <v>0</v>
      </c>
      <c r="H17" s="31">
        <f>'[3]60-20-51'!J19</f>
        <v>0</v>
      </c>
    </row>
    <row r="18" spans="1:8" x14ac:dyDescent="0.25">
      <c r="A18" s="31" t="str">
        <f>'[3]60-20-51'!A20</f>
        <v xml:space="preserve"> 60-5123-20-51                          </v>
      </c>
      <c r="B18" s="31" t="str">
        <f>'[3]60-20-51'!B20</f>
        <v xml:space="preserve"> ACCRUED COMP-TIME BE </v>
      </c>
      <c r="C18" s="31">
        <f>'[3]60-20-51'!E20</f>
        <v>0</v>
      </c>
      <c r="D18" s="31">
        <f>'[3]60-20-51'!F20</f>
        <v>418.65</v>
      </c>
      <c r="E18" s="31">
        <f>'[3]60-20-51'!G20</f>
        <v>0</v>
      </c>
      <c r="F18" s="31">
        <f>'[3]60-20-51'!H20</f>
        <v>0</v>
      </c>
      <c r="G18" s="31">
        <f>'[3]60-20-51'!I20</f>
        <v>0</v>
      </c>
      <c r="H18" s="31">
        <f>'[3]60-20-51'!J20</f>
        <v>0</v>
      </c>
    </row>
    <row r="19" spans="1:8" x14ac:dyDescent="0.25">
      <c r="A19" s="32"/>
      <c r="B19" s="39" t="s">
        <v>108</v>
      </c>
      <c r="C19" s="40">
        <f>SUM(C8:C18)</f>
        <v>329796</v>
      </c>
      <c r="D19" s="40">
        <f t="shared" ref="D19:H19" si="0">SUM(D8:D18)</f>
        <v>265766</v>
      </c>
      <c r="E19" s="40">
        <f t="shared" si="0"/>
        <v>405231</v>
      </c>
      <c r="F19" s="40">
        <f t="shared" si="0"/>
        <v>139713.9</v>
      </c>
      <c r="G19" s="40">
        <f t="shared" si="0"/>
        <v>419594</v>
      </c>
      <c r="H19" s="40">
        <f t="shared" si="0"/>
        <v>432605</v>
      </c>
    </row>
    <row r="20" spans="1:8" x14ac:dyDescent="0.25">
      <c r="A20" s="31" t="str">
        <f>'[3]60-20-51'!A23</f>
        <v xml:space="preserve"> 60-5201-20-51                          </v>
      </c>
      <c r="B20" s="31" t="str">
        <f>'[3]60-20-51'!B23</f>
        <v xml:space="preserve"> OFFICE SUPPLIES      </v>
      </c>
      <c r="C20" s="31">
        <f>'[3]60-20-51'!E23</f>
        <v>1200</v>
      </c>
      <c r="D20" s="31">
        <f>'[3]60-20-51'!F23</f>
        <v>513.80999999999995</v>
      </c>
      <c r="E20" s="31">
        <f>'[3]60-20-51'!G23</f>
        <v>1200</v>
      </c>
      <c r="F20" s="31">
        <f>'[3]60-20-51'!H23</f>
        <v>369.91</v>
      </c>
      <c r="G20" s="31">
        <f>'[3]60-20-51'!I23</f>
        <v>800</v>
      </c>
      <c r="H20" s="31">
        <f>'[3]60-20-51'!J23</f>
        <v>800</v>
      </c>
    </row>
    <row r="21" spans="1:8" x14ac:dyDescent="0.25">
      <c r="A21" s="31" t="str">
        <f>'[3]60-20-51'!A24</f>
        <v xml:space="preserve"> 60-5202-20-51                          </v>
      </c>
      <c r="B21" s="31" t="str">
        <f>'[3]60-20-51'!B24</f>
        <v xml:space="preserve"> POSTAGE              </v>
      </c>
      <c r="C21" s="31">
        <f>'[3]60-20-51'!E24</f>
        <v>0</v>
      </c>
      <c r="D21" s="31">
        <f>'[3]60-20-51'!F24</f>
        <v>0</v>
      </c>
      <c r="E21" s="31">
        <f>'[3]60-20-51'!G24</f>
        <v>0</v>
      </c>
      <c r="F21" s="31">
        <f>'[3]60-20-51'!H24</f>
        <v>59.92</v>
      </c>
      <c r="G21" s="31">
        <f>'[3]60-20-51'!I24</f>
        <v>60</v>
      </c>
      <c r="H21" s="31">
        <f>'[3]60-20-51'!J24</f>
        <v>60</v>
      </c>
    </row>
    <row r="22" spans="1:8" x14ac:dyDescent="0.25">
      <c r="A22" s="31" t="str">
        <f>'[3]60-20-51'!A25</f>
        <v xml:space="preserve"> 60-5206-20-51                          </v>
      </c>
      <c r="B22" s="31" t="str">
        <f>'[3]60-20-51'!B25</f>
        <v xml:space="preserve"> FUELS OILS LUBRICANT </v>
      </c>
      <c r="C22" s="31">
        <f>'[3]60-20-51'!E25</f>
        <v>18000</v>
      </c>
      <c r="D22" s="31">
        <f>'[3]60-20-51'!F25</f>
        <v>18319.38</v>
      </c>
      <c r="E22" s="31">
        <f>'[3]60-20-51'!G25</f>
        <v>15000</v>
      </c>
      <c r="F22" s="31">
        <f>'[3]60-20-51'!H25</f>
        <v>9634.2099999999991</v>
      </c>
      <c r="G22" s="31">
        <f>'[3]60-20-51'!I25</f>
        <v>19000</v>
      </c>
      <c r="H22" s="31">
        <f>'[3]60-20-51'!J25</f>
        <v>19000</v>
      </c>
    </row>
    <row r="23" spans="1:8" x14ac:dyDescent="0.25">
      <c r="A23" s="31" t="str">
        <f>'[3]60-20-51'!A26</f>
        <v xml:space="preserve"> 60-5207-20-51                          </v>
      </c>
      <c r="B23" s="31" t="str">
        <f>'[3]60-20-51'!B26</f>
        <v xml:space="preserve"> SMALL TOOLS AND INST </v>
      </c>
      <c r="C23" s="31">
        <f>'[3]60-20-51'!E26</f>
        <v>2400</v>
      </c>
      <c r="D23" s="31">
        <f>'[3]60-20-51'!F26</f>
        <v>1815.88</v>
      </c>
      <c r="E23" s="31">
        <f>'[3]60-20-51'!G26</f>
        <v>2400</v>
      </c>
      <c r="F23" s="31">
        <f>'[3]60-20-51'!H26</f>
        <v>869.79</v>
      </c>
      <c r="G23" s="31">
        <f>'[3]60-20-51'!I26</f>
        <v>2400</v>
      </c>
      <c r="H23" s="31">
        <f>'[3]60-20-51'!J26</f>
        <v>2400</v>
      </c>
    </row>
    <row r="24" spans="1:8" x14ac:dyDescent="0.25">
      <c r="A24" s="31" t="str">
        <f>'[3]60-20-51'!A27</f>
        <v xml:space="preserve"> 60-5209-20-51                          </v>
      </c>
      <c r="B24" s="31" t="str">
        <f>'[3]60-20-51'!B27</f>
        <v xml:space="preserve"> CHEMICAL &amp; MEDICAL S </v>
      </c>
      <c r="C24" s="31">
        <f>'[3]60-20-51'!E27</f>
        <v>600</v>
      </c>
      <c r="D24" s="31">
        <f>'[3]60-20-51'!F27</f>
        <v>264.97000000000003</v>
      </c>
      <c r="E24" s="31">
        <f>'[3]60-20-51'!G27</f>
        <v>600</v>
      </c>
      <c r="F24" s="31">
        <f>'[3]60-20-51'!H27</f>
        <v>229.96</v>
      </c>
      <c r="G24" s="31">
        <f>'[3]60-20-51'!I27</f>
        <v>400</v>
      </c>
      <c r="H24" s="31">
        <f>'[3]60-20-51'!J27</f>
        <v>400</v>
      </c>
    </row>
    <row r="25" spans="1:8" x14ac:dyDescent="0.25">
      <c r="A25" s="31" t="str">
        <f>'[3]60-20-51'!A28</f>
        <v xml:space="preserve"> 60-5221-20-51                          </v>
      </c>
      <c r="B25" s="31" t="str">
        <f>'[3]60-20-51'!B28</f>
        <v xml:space="preserve"> SAFETY SUPPLIES      </v>
      </c>
      <c r="C25" s="31">
        <f>'[3]60-20-51'!E28</f>
        <v>2000</v>
      </c>
      <c r="D25" s="31">
        <f>'[3]60-20-51'!F28</f>
        <v>854.84</v>
      </c>
      <c r="E25" s="31">
        <f>'[3]60-20-51'!G28</f>
        <v>2000</v>
      </c>
      <c r="F25" s="31">
        <f>'[3]60-20-51'!H28</f>
        <v>734.84</v>
      </c>
      <c r="G25" s="31">
        <f>'[3]60-20-51'!I28</f>
        <v>1500</v>
      </c>
      <c r="H25" s="31">
        <f>'[3]60-20-51'!J28</f>
        <v>2000</v>
      </c>
    </row>
    <row r="26" spans="1:8" x14ac:dyDescent="0.25">
      <c r="A26" s="31" t="str">
        <f>'[3]60-20-51'!A29</f>
        <v xml:space="preserve"> 60-5299-20-51                          </v>
      </c>
      <c r="B26" s="31" t="str">
        <f>'[3]60-20-51'!B29</f>
        <v xml:space="preserve"> MISCELLANEOUS SUPPLI </v>
      </c>
      <c r="C26" s="31">
        <f>'[3]60-20-51'!E29</f>
        <v>1500</v>
      </c>
      <c r="D26" s="31">
        <f>'[3]60-20-51'!F29</f>
        <v>851.87</v>
      </c>
      <c r="E26" s="31">
        <f>'[3]60-20-51'!G29</f>
        <v>1500</v>
      </c>
      <c r="F26" s="31">
        <f>'[3]60-20-51'!H29</f>
        <v>195.85</v>
      </c>
      <c r="G26" s="31">
        <f>'[3]60-20-51'!I29</f>
        <v>1500</v>
      </c>
      <c r="H26" s="31">
        <f>'[3]60-20-51'!J29</f>
        <v>1500</v>
      </c>
    </row>
    <row r="27" spans="1:8" x14ac:dyDescent="0.25">
      <c r="A27" s="32"/>
      <c r="B27" s="39" t="s">
        <v>109</v>
      </c>
      <c r="C27" s="40">
        <f>SUM(C20:C26)</f>
        <v>25700</v>
      </c>
      <c r="D27" s="40">
        <f t="shared" ref="D27:H27" si="1">SUM(D20:D26)</f>
        <v>22620.750000000004</v>
      </c>
      <c r="E27" s="40">
        <f t="shared" si="1"/>
        <v>22700</v>
      </c>
      <c r="F27" s="40">
        <f t="shared" si="1"/>
        <v>12094.479999999998</v>
      </c>
      <c r="G27" s="40">
        <f t="shared" si="1"/>
        <v>25660</v>
      </c>
      <c r="H27" s="40">
        <f t="shared" si="1"/>
        <v>26160</v>
      </c>
    </row>
    <row r="28" spans="1:8" x14ac:dyDescent="0.25">
      <c r="A28" s="31" t="str">
        <f>'[3]60-20-51'!A31</f>
        <v xml:space="preserve"> 60-5304-20-51                          </v>
      </c>
      <c r="B28" s="31" t="str">
        <f>'[3]60-20-51'!B31</f>
        <v xml:space="preserve"> MACHINERY &amp; EQUIPMEN </v>
      </c>
      <c r="C28" s="31">
        <f>'[3]60-20-51'!E31</f>
        <v>7979</v>
      </c>
      <c r="D28" s="31">
        <f>'[3]60-20-51'!F31</f>
        <v>7906.7</v>
      </c>
      <c r="E28" s="31">
        <f>'[3]60-20-51'!G31</f>
        <v>7000</v>
      </c>
      <c r="F28" s="31">
        <f>'[3]60-20-51'!H31</f>
        <v>6478.43</v>
      </c>
      <c r="G28" s="31">
        <f>'[3]60-20-51'!I31</f>
        <v>11000</v>
      </c>
      <c r="H28" s="31">
        <f>'[3]60-20-51'!J31</f>
        <v>7000</v>
      </c>
    </row>
    <row r="29" spans="1:8" x14ac:dyDescent="0.25">
      <c r="A29" s="31" t="str">
        <f>'[3]60-20-51'!A32</f>
        <v xml:space="preserve"> 60-5305-20-51                          </v>
      </c>
      <c r="B29" s="31" t="str">
        <f>'[3]60-20-51'!B32</f>
        <v xml:space="preserve"> VEHICLE MAINTENANCE  </v>
      </c>
      <c r="C29" s="31">
        <f>'[3]60-20-51'!E32</f>
        <v>5000</v>
      </c>
      <c r="D29" s="31">
        <f>'[3]60-20-51'!F32</f>
        <v>1769.35</v>
      </c>
      <c r="E29" s="31">
        <f>'[3]60-20-51'!G32</f>
        <v>5000</v>
      </c>
      <c r="F29" s="31">
        <f>'[3]60-20-51'!H32</f>
        <v>82</v>
      </c>
      <c r="G29" s="31">
        <f>'[3]60-20-51'!I32</f>
        <v>4000</v>
      </c>
      <c r="H29" s="31">
        <f>'[3]60-20-51'!J32</f>
        <v>5000</v>
      </c>
    </row>
    <row r="30" spans="1:8" x14ac:dyDescent="0.25">
      <c r="A30" s="31" t="str">
        <f>'[3]60-20-51'!A33</f>
        <v xml:space="preserve"> 60-5308-20-51                          </v>
      </c>
      <c r="B30" s="31" t="str">
        <f>'[3]60-20-51'!B33</f>
        <v xml:space="preserve"> WATER/SEWER MAINS MA </v>
      </c>
      <c r="C30" s="31">
        <f>'[3]60-20-51'!E33</f>
        <v>126000</v>
      </c>
      <c r="D30" s="31">
        <f>'[3]60-20-51'!F33</f>
        <v>113052.84</v>
      </c>
      <c r="E30" s="31">
        <f>'[3]60-20-51'!G33</f>
        <v>100000</v>
      </c>
      <c r="F30" s="31">
        <f>'[3]60-20-51'!H33</f>
        <v>39383.300000000003</v>
      </c>
      <c r="G30" s="31">
        <f>'[3]60-20-51'!I33</f>
        <v>100000</v>
      </c>
      <c r="H30" s="31">
        <f>'[3]60-20-51'!J33</f>
        <v>100000</v>
      </c>
    </row>
    <row r="31" spans="1:8" x14ac:dyDescent="0.25">
      <c r="A31" s="31" t="str">
        <f>'[3]60-20-51'!A34</f>
        <v xml:space="preserve"> 60-5310-20-51                          </v>
      </c>
      <c r="B31" s="31" t="str">
        <f>'[3]60-20-51'!B34</f>
        <v xml:space="preserve"> STREETS ROAD &amp; BRIDG </v>
      </c>
      <c r="C31" s="31">
        <f>'[3]60-20-51'!E34</f>
        <v>58000</v>
      </c>
      <c r="D31" s="31">
        <f>'[3]60-20-51'!F34</f>
        <v>63060.18</v>
      </c>
      <c r="E31" s="31">
        <f>'[3]60-20-51'!G34</f>
        <v>36000</v>
      </c>
      <c r="F31" s="31">
        <f>'[3]60-20-51'!H34</f>
        <v>21310.7</v>
      </c>
      <c r="G31" s="31">
        <f>'[3]60-20-51'!I34</f>
        <v>66254</v>
      </c>
      <c r="H31" s="31">
        <f>'[3]60-20-51'!J34</f>
        <v>36000</v>
      </c>
    </row>
    <row r="32" spans="1:8" x14ac:dyDescent="0.25">
      <c r="A32" s="31" t="str">
        <f>'[3]60-20-51'!A35</f>
        <v xml:space="preserve"> 60-5313-20-51                          </v>
      </c>
      <c r="B32" s="31" t="str">
        <f>'[3]60-20-51'!B35</f>
        <v xml:space="preserve"> METER MAINTENANCE    </v>
      </c>
      <c r="C32" s="31">
        <f>'[3]60-20-51'!E35</f>
        <v>4000</v>
      </c>
      <c r="D32" s="31">
        <f>'[3]60-20-51'!F35</f>
        <v>1534.28</v>
      </c>
      <c r="E32" s="31">
        <f>'[3]60-20-51'!G35</f>
        <v>4000</v>
      </c>
      <c r="F32" s="31">
        <f>'[3]60-20-51'!H35</f>
        <v>0</v>
      </c>
      <c r="G32" s="31">
        <f>'[3]60-20-51'!I35</f>
        <v>2000</v>
      </c>
      <c r="H32" s="31">
        <f>'[3]60-20-51'!J35</f>
        <v>4000</v>
      </c>
    </row>
    <row r="33" spans="1:8" x14ac:dyDescent="0.25">
      <c r="A33" s="31" t="str">
        <f>'[3]60-20-51'!A36</f>
        <v xml:space="preserve"> 60-5399-20-51                          </v>
      </c>
      <c r="B33" s="31" t="str">
        <f>'[3]60-20-51'!B36</f>
        <v xml:space="preserve"> MISCELLANEOUS MAINTE </v>
      </c>
      <c r="C33" s="31">
        <f>'[3]60-20-51'!E36</f>
        <v>4500</v>
      </c>
      <c r="D33" s="31">
        <f>'[3]60-20-51'!F36</f>
        <v>4500</v>
      </c>
      <c r="E33" s="31">
        <f>'[3]60-20-51'!G36</f>
        <v>4500</v>
      </c>
      <c r="F33" s="31">
        <f>'[3]60-20-51'!H36</f>
        <v>0</v>
      </c>
      <c r="G33" s="31">
        <f>'[3]60-20-51'!I36</f>
        <v>4500</v>
      </c>
      <c r="H33" s="31">
        <f>'[3]60-20-51'!J36</f>
        <v>4500</v>
      </c>
    </row>
    <row r="34" spans="1:8" x14ac:dyDescent="0.25">
      <c r="A34" s="32"/>
      <c r="B34" s="39" t="s">
        <v>111</v>
      </c>
      <c r="C34" s="40">
        <f>SUM(C28:C33)</f>
        <v>205479</v>
      </c>
      <c r="D34" s="40">
        <f t="shared" ref="D34:H34" si="2">SUM(D28:D33)</f>
        <v>191823.35</v>
      </c>
      <c r="E34" s="40">
        <f t="shared" si="2"/>
        <v>156500</v>
      </c>
      <c r="F34" s="40">
        <f t="shared" si="2"/>
        <v>67254.430000000008</v>
      </c>
      <c r="G34" s="40">
        <f t="shared" si="2"/>
        <v>187754</v>
      </c>
      <c r="H34" s="40">
        <f t="shared" si="2"/>
        <v>156500</v>
      </c>
    </row>
    <row r="35" spans="1:8" x14ac:dyDescent="0.25">
      <c r="A35" s="31" t="str">
        <f>'[3]60-20-51'!A38</f>
        <v xml:space="preserve"> 60-5401-20-51                          </v>
      </c>
      <c r="B35" s="24" t="str">
        <f>'[3]60-20-51'!B38</f>
        <v xml:space="preserve"> COMMUNICATIONS       </v>
      </c>
      <c r="C35" s="31">
        <f>'[3]60-20-51'!E38</f>
        <v>15980</v>
      </c>
      <c r="D35" s="31">
        <f>'[3]60-20-51'!F38</f>
        <v>16336.47</v>
      </c>
      <c r="E35" s="31">
        <f>'[3]60-20-51'!G38</f>
        <v>15980</v>
      </c>
      <c r="F35" s="31">
        <f>'[3]60-20-51'!H38</f>
        <v>15050.05</v>
      </c>
      <c r="G35" s="31">
        <f>'[3]60-20-51'!I38</f>
        <v>17208</v>
      </c>
      <c r="H35" s="31">
        <f>'[3]60-20-51'!J38</f>
        <v>17208</v>
      </c>
    </row>
    <row r="36" spans="1:8" x14ac:dyDescent="0.25">
      <c r="A36" s="31" t="str">
        <f>'[3]60-20-51'!A39</f>
        <v xml:space="preserve"> 60-5403-20-51                          </v>
      </c>
      <c r="B36" s="24" t="str">
        <f>'[3]60-20-51'!B39</f>
        <v xml:space="preserve"> GENERAL INSURANCE    </v>
      </c>
      <c r="C36" s="31">
        <f>'[3]60-20-51'!E39</f>
        <v>3992</v>
      </c>
      <c r="D36" s="31">
        <f>'[3]60-20-51'!F39</f>
        <v>4080.62</v>
      </c>
      <c r="E36" s="31">
        <f>'[3]60-20-51'!G39</f>
        <v>3992</v>
      </c>
      <c r="F36" s="31">
        <f>'[3]60-20-51'!H39</f>
        <v>2083.2399999999998</v>
      </c>
      <c r="G36" s="31">
        <f>'[3]60-20-51'!I39</f>
        <v>3992</v>
      </c>
      <c r="H36" s="31">
        <f>'[3]60-20-51'!J39</f>
        <v>4047</v>
      </c>
    </row>
    <row r="37" spans="1:8" x14ac:dyDescent="0.25">
      <c r="A37" s="31" t="str">
        <f>'[3]60-20-51'!A40</f>
        <v xml:space="preserve"> 60-5404-20-51                          </v>
      </c>
      <c r="B37" s="24" t="str">
        <f>'[3]60-20-51'!B40</f>
        <v xml:space="preserve"> PROFESSIONAL FEES    </v>
      </c>
      <c r="C37" s="31">
        <f>'[3]60-20-51'!E40</f>
        <v>15500</v>
      </c>
      <c r="D37" s="31">
        <f>'[3]60-20-51'!F40</f>
        <v>15437.84</v>
      </c>
      <c r="E37" s="31">
        <f>'[3]60-20-51'!G40</f>
        <v>11500</v>
      </c>
      <c r="F37" s="31">
        <f>'[3]60-20-51'!H40</f>
        <v>589.17999999999995</v>
      </c>
      <c r="G37" s="31">
        <f>'[3]60-20-51'!I40</f>
        <v>15713</v>
      </c>
      <c r="H37" s="31">
        <f>'[3]60-20-51'!J40</f>
        <v>16000</v>
      </c>
    </row>
    <row r="38" spans="1:8" x14ac:dyDescent="0.25">
      <c r="A38" s="31" t="str">
        <f>'[3]60-20-51'!A41</f>
        <v xml:space="preserve"> 60-5405-20-51                          </v>
      </c>
      <c r="B38" s="24" t="str">
        <f>'[3]60-20-51'!B41</f>
        <v xml:space="preserve"> ADVERTISING          </v>
      </c>
      <c r="C38" s="31">
        <f>'[3]60-20-51'!E41</f>
        <v>500</v>
      </c>
      <c r="D38" s="31">
        <f>'[3]60-20-51'!F41</f>
        <v>19.829999999999998</v>
      </c>
      <c r="E38" s="31">
        <f>'[3]60-20-51'!G41</f>
        <v>500</v>
      </c>
      <c r="F38" s="31">
        <f>'[3]60-20-51'!H41</f>
        <v>0</v>
      </c>
      <c r="G38" s="31">
        <f>'[3]60-20-51'!I41</f>
        <v>500</v>
      </c>
      <c r="H38" s="31">
        <f>'[3]60-20-51'!J41</f>
        <v>500</v>
      </c>
    </row>
    <row r="39" spans="1:8" x14ac:dyDescent="0.25">
      <c r="A39" s="31" t="str">
        <f>'[3]60-20-51'!A42</f>
        <v xml:space="preserve"> 60-5406-20-51                          </v>
      </c>
      <c r="B39" s="24" t="str">
        <f>'[3]60-20-51'!B42</f>
        <v xml:space="preserve"> TRAINING             </v>
      </c>
      <c r="C39" s="31">
        <f>'[3]60-20-51'!E42</f>
        <v>3800</v>
      </c>
      <c r="D39" s="31">
        <f>'[3]60-20-51'!F42</f>
        <v>3728.31</v>
      </c>
      <c r="E39" s="31">
        <f>'[3]60-20-51'!G42</f>
        <v>3800</v>
      </c>
      <c r="F39" s="31">
        <f>'[3]60-20-51'!H42</f>
        <v>761.75</v>
      </c>
      <c r="G39" s="31">
        <f>'[3]60-20-51'!I42</f>
        <v>3800</v>
      </c>
      <c r="H39" s="31">
        <f>'[3]60-20-51'!J42</f>
        <v>3800</v>
      </c>
    </row>
    <row r="40" spans="1:8" x14ac:dyDescent="0.25">
      <c r="A40" s="31" t="str">
        <f>'[3]60-20-51'!A43</f>
        <v xml:space="preserve"> 60-5409-20-51                          </v>
      </c>
      <c r="B40" s="24" t="str">
        <f>'[3]60-20-51'!B43</f>
        <v xml:space="preserve"> CONTRACTUAL SERVICES </v>
      </c>
      <c r="C40" s="31">
        <f>'[3]60-20-51'!E43</f>
        <v>988</v>
      </c>
      <c r="D40" s="31">
        <f>'[3]60-20-51'!F43</f>
        <v>4259.5600000000004</v>
      </c>
      <c r="E40" s="31">
        <f>'[3]60-20-51'!G43</f>
        <v>0</v>
      </c>
      <c r="F40" s="31">
        <f>'[3]60-20-51'!H43</f>
        <v>22809.51</v>
      </c>
      <c r="G40" s="31">
        <f>'[3]60-20-51'!I43</f>
        <v>22810</v>
      </c>
      <c r="H40" s="31">
        <f>'[3]60-20-51'!J43</f>
        <v>0</v>
      </c>
    </row>
    <row r="41" spans="1:8" x14ac:dyDescent="0.25">
      <c r="A41" s="31" t="str">
        <f>'[3]60-20-51'!A44</f>
        <v xml:space="preserve"> 60-5411-20-51                          </v>
      </c>
      <c r="B41" s="24" t="str">
        <f>'[3]60-20-51'!B44</f>
        <v xml:space="preserve"> MACHINERY AND EQUIPM </v>
      </c>
      <c r="C41" s="31">
        <f>'[3]60-20-51'!E44</f>
        <v>1800</v>
      </c>
      <c r="D41" s="31">
        <f>'[3]60-20-51'!F44</f>
        <v>1705.65</v>
      </c>
      <c r="E41" s="31">
        <f>'[3]60-20-51'!G44</f>
        <v>1800</v>
      </c>
      <c r="F41" s="31">
        <f>'[3]60-20-51'!H44</f>
        <v>0</v>
      </c>
      <c r="G41" s="31">
        <f>'[3]60-20-51'!I44</f>
        <v>1800</v>
      </c>
      <c r="H41" s="31">
        <f>'[3]60-20-51'!J44</f>
        <v>1800</v>
      </c>
    </row>
    <row r="42" spans="1:8" x14ac:dyDescent="0.25">
      <c r="A42" s="31" t="str">
        <f>'[3]60-20-51'!A45</f>
        <v xml:space="preserve"> 60-5455-20-51                          </v>
      </c>
      <c r="B42" s="24" t="str">
        <f>'[3]60-20-51'!B45</f>
        <v xml:space="preserve"> UNIFORM PURCHASE/REN </v>
      </c>
      <c r="C42" s="31">
        <f>'[3]60-20-51'!E45</f>
        <v>3200</v>
      </c>
      <c r="D42" s="31">
        <f>'[3]60-20-51'!F45</f>
        <v>3172.67</v>
      </c>
      <c r="E42" s="31">
        <f>'[3]60-20-51'!G45</f>
        <v>3200</v>
      </c>
      <c r="F42" s="31">
        <f>'[3]60-20-51'!H45</f>
        <v>1566.58</v>
      </c>
      <c r="G42" s="31">
        <f>'[3]60-20-51'!I45</f>
        <v>3200</v>
      </c>
      <c r="H42" s="31">
        <f>'[3]60-20-51'!J45</f>
        <v>3200</v>
      </c>
    </row>
    <row r="43" spans="1:8" x14ac:dyDescent="0.25">
      <c r="A43" s="31" t="str">
        <f>'[3]60-20-51'!A46</f>
        <v xml:space="preserve"> 60-5499-20-51                          </v>
      </c>
      <c r="B43" s="31" t="str">
        <f>'[3]60-20-51'!B46</f>
        <v xml:space="preserve"> MISCELLANEOUS SERVIC </v>
      </c>
      <c r="C43" s="31">
        <f>'[3]60-20-51'!E46</f>
        <v>2000</v>
      </c>
      <c r="D43" s="31">
        <f>'[3]60-20-51'!F46</f>
        <v>11.34</v>
      </c>
      <c r="E43" s="31">
        <f>'[3]60-20-51'!G46</f>
        <v>2000</v>
      </c>
      <c r="F43" s="31">
        <f>'[3]60-20-51'!H46</f>
        <v>547.99</v>
      </c>
      <c r="G43" s="31">
        <f>'[3]60-20-51'!I46</f>
        <v>2000</v>
      </c>
      <c r="H43" s="31">
        <f>'[3]60-20-51'!J46</f>
        <v>2000</v>
      </c>
    </row>
    <row r="44" spans="1:8" x14ac:dyDescent="0.25">
      <c r="A44" s="32"/>
      <c r="B44" s="39" t="s">
        <v>116</v>
      </c>
      <c r="C44" s="40">
        <f>SUM(C35:C43)</f>
        <v>47760</v>
      </c>
      <c r="D44" s="40">
        <f t="shared" ref="D44:H44" si="3">SUM(D35:D43)</f>
        <v>48752.289999999994</v>
      </c>
      <c r="E44" s="40">
        <f t="shared" si="3"/>
        <v>42772</v>
      </c>
      <c r="F44" s="40">
        <f t="shared" si="3"/>
        <v>43408.299999999996</v>
      </c>
      <c r="G44" s="40">
        <f t="shared" si="3"/>
        <v>71023</v>
      </c>
      <c r="H44" s="40">
        <f t="shared" si="3"/>
        <v>48555</v>
      </c>
    </row>
    <row r="45" spans="1:8" hidden="1" x14ac:dyDescent="0.25">
      <c r="A45" s="43">
        <f>'[3]60-20-51'!A48</f>
        <v>0</v>
      </c>
      <c r="B45" s="43">
        <f>'[3]60-20-51'!B48</f>
        <v>0</v>
      </c>
      <c r="C45" s="31">
        <f>'[3]60-20-51'!E48</f>
        <v>0</v>
      </c>
      <c r="D45" s="31">
        <f>'[3]60-20-51'!F48</f>
        <v>0</v>
      </c>
      <c r="E45" s="31">
        <f>'[3]60-20-51'!G48</f>
        <v>0</v>
      </c>
      <c r="F45" s="31">
        <f>'[3]60-20-51'!H48</f>
        <v>0</v>
      </c>
      <c r="G45" s="31">
        <f>'[3]60-20-51'!I48</f>
        <v>0</v>
      </c>
      <c r="H45" s="31">
        <f>'[3]60-20-51'!J48</f>
        <v>0</v>
      </c>
    </row>
    <row r="46" spans="1:8" hidden="1" x14ac:dyDescent="0.25">
      <c r="A46" s="44"/>
      <c r="B46" s="39" t="s">
        <v>126</v>
      </c>
      <c r="C46" s="40">
        <f>C45</f>
        <v>0</v>
      </c>
      <c r="D46" s="40">
        <f t="shared" ref="D46:H46" si="4">D45</f>
        <v>0</v>
      </c>
      <c r="E46" s="40">
        <f t="shared" si="4"/>
        <v>0</v>
      </c>
      <c r="F46" s="40">
        <f t="shared" si="4"/>
        <v>0</v>
      </c>
      <c r="G46" s="40">
        <f t="shared" si="4"/>
        <v>0</v>
      </c>
      <c r="H46" s="40">
        <f t="shared" si="4"/>
        <v>0</v>
      </c>
    </row>
    <row r="47" spans="1:8" x14ac:dyDescent="0.25">
      <c r="A47" s="60" t="str">
        <f>'[3]60-20-51'!A50</f>
        <v xml:space="preserve"> 60-6504-20-51</v>
      </c>
      <c r="B47" s="52" t="str">
        <f>'[3]60-20-51'!B50</f>
        <v xml:space="preserve"> MACHINERY &amp; EQUIPMEN </v>
      </c>
      <c r="C47" s="31">
        <f>'[3]60-20-51'!E50</f>
        <v>0</v>
      </c>
      <c r="D47" s="31">
        <f>'[3]60-20-51'!F50</f>
        <v>0</v>
      </c>
      <c r="E47" s="31">
        <f>'[3]60-20-51'!G50</f>
        <v>0</v>
      </c>
      <c r="F47" s="31">
        <f>'[3]60-20-51'!H50</f>
        <v>0</v>
      </c>
      <c r="G47" s="31">
        <f>'[3]60-20-51'!I50</f>
        <v>0</v>
      </c>
      <c r="H47" s="31">
        <f>'[3]60-20-51'!J50</f>
        <v>161000</v>
      </c>
    </row>
    <row r="48" spans="1:8" x14ac:dyDescent="0.25">
      <c r="A48" s="31" t="str">
        <f>'[3]60-20-51'!A51</f>
        <v xml:space="preserve"> 60-6505-20-51                          </v>
      </c>
      <c r="B48" s="31" t="str">
        <f>'[3]60-20-51'!B51</f>
        <v xml:space="preserve"> MOTOR VEHICLES       </v>
      </c>
      <c r="C48" s="31">
        <f>'[3]60-20-51'!E51</f>
        <v>59021</v>
      </c>
      <c r="D48" s="31">
        <f>'[3]60-20-51'!F51</f>
        <v>59020.89</v>
      </c>
      <c r="E48" s="31">
        <f>'[3]60-20-51'!G51</f>
        <v>0</v>
      </c>
      <c r="F48" s="31">
        <f>'[3]60-20-51'!H51</f>
        <v>0</v>
      </c>
      <c r="G48" s="31">
        <f>'[3]60-20-51'!I51</f>
        <v>0</v>
      </c>
      <c r="H48" s="31">
        <f>'[3]60-20-51'!J51</f>
        <v>0</v>
      </c>
    </row>
    <row r="49" spans="1:8" x14ac:dyDescent="0.25">
      <c r="A49" s="31" t="str">
        <f>'[3]60-20-51'!A52</f>
        <v xml:space="preserve"> 60-6509-20-51                          </v>
      </c>
      <c r="B49" s="31" t="str">
        <f>'[3]60-20-51'!B52</f>
        <v xml:space="preserve"> MAINS &amp; SERVICES     </v>
      </c>
      <c r="C49" s="31">
        <f>'[3]60-20-51'!E52</f>
        <v>0</v>
      </c>
      <c r="D49" s="31">
        <f>'[3]60-20-51'!F52</f>
        <v>0</v>
      </c>
      <c r="E49" s="31">
        <f>'[3]60-20-51'!G52</f>
        <v>100000</v>
      </c>
      <c r="F49" s="31">
        <f>'[3]60-20-51'!H52</f>
        <v>402.5</v>
      </c>
      <c r="G49" s="31">
        <f>'[3]60-20-51'!I52</f>
        <v>100000</v>
      </c>
      <c r="H49" s="31">
        <f>'[3]60-20-51'!J52</f>
        <v>165000</v>
      </c>
    </row>
    <row r="50" spans="1:8" x14ac:dyDescent="0.25">
      <c r="A50" s="31" t="str">
        <f>'[3]60-20-51'!A53</f>
        <v xml:space="preserve"> 60-6512-20-51                          </v>
      </c>
      <c r="B50" s="31" t="str">
        <f>'[3]60-20-51'!B53</f>
        <v xml:space="preserve"> METERS               </v>
      </c>
      <c r="C50" s="31">
        <f>'[3]60-20-51'!E53</f>
        <v>157452</v>
      </c>
      <c r="D50" s="31">
        <f>'[3]60-20-51'!F53</f>
        <v>161895.26</v>
      </c>
      <c r="E50" s="31">
        <f>'[3]60-20-51'!G53</f>
        <v>200000</v>
      </c>
      <c r="F50" s="31">
        <f>'[3]60-20-51'!H53</f>
        <v>74516.710000000006</v>
      </c>
      <c r="G50" s="31">
        <f>'[3]60-20-51'!I53</f>
        <v>200000</v>
      </c>
      <c r="H50" s="31">
        <f>'[3]60-20-51'!J53</f>
        <v>88500</v>
      </c>
    </row>
    <row r="51" spans="1:8" x14ac:dyDescent="0.25">
      <c r="A51" s="31" t="str">
        <f>'[3]60-20-51'!A54</f>
        <v xml:space="preserve"> 60-6513-20-51                          </v>
      </c>
      <c r="B51" s="31" t="str">
        <f>'[3]60-20-51'!B54</f>
        <v xml:space="preserve"> HYDRANTS             </v>
      </c>
      <c r="C51" s="31">
        <f>'[3]60-20-51'!E54</f>
        <v>15000</v>
      </c>
      <c r="D51" s="31">
        <f>'[3]60-20-51'!F54</f>
        <v>14599</v>
      </c>
      <c r="E51" s="31">
        <f>'[3]60-20-51'!G54</f>
        <v>20000</v>
      </c>
      <c r="F51" s="31">
        <f>'[3]60-20-51'!H54</f>
        <v>0</v>
      </c>
      <c r="G51" s="31">
        <f>'[3]60-20-51'!I54</f>
        <v>20000</v>
      </c>
      <c r="H51" s="31">
        <f>'[3]60-20-51'!J54</f>
        <v>20000</v>
      </c>
    </row>
    <row r="52" spans="1:8" ht="15.75" thickBot="1" x14ac:dyDescent="0.3">
      <c r="A52" s="32"/>
      <c r="B52" s="39" t="s">
        <v>117</v>
      </c>
      <c r="C52" s="47">
        <f t="shared" ref="C52:H52" si="5">SUM(C47:C51)</f>
        <v>231473</v>
      </c>
      <c r="D52" s="47">
        <f t="shared" si="5"/>
        <v>235515.15000000002</v>
      </c>
      <c r="E52" s="47">
        <f t="shared" si="5"/>
        <v>320000</v>
      </c>
      <c r="F52" s="47">
        <f t="shared" si="5"/>
        <v>74919.210000000006</v>
      </c>
      <c r="G52" s="47">
        <f t="shared" si="5"/>
        <v>320000</v>
      </c>
      <c r="H52" s="47">
        <f t="shared" si="5"/>
        <v>434500</v>
      </c>
    </row>
    <row r="53" spans="1:8" ht="16.5" thickTop="1" thickBot="1" x14ac:dyDescent="0.3">
      <c r="A53" s="34"/>
      <c r="B53" s="34" t="s">
        <v>127</v>
      </c>
      <c r="C53" s="48">
        <f t="shared" ref="C53:H53" si="6">SUM(C8:C52)/2</f>
        <v>840208</v>
      </c>
      <c r="D53" s="48">
        <f t="shared" si="6"/>
        <v>764477.54</v>
      </c>
      <c r="E53" s="48">
        <f t="shared" si="6"/>
        <v>947203</v>
      </c>
      <c r="F53" s="48">
        <f t="shared" si="6"/>
        <v>337390.31999999995</v>
      </c>
      <c r="G53" s="48">
        <f t="shared" si="6"/>
        <v>1024031</v>
      </c>
      <c r="H53" s="48">
        <f t="shared" si="6"/>
        <v>1098320</v>
      </c>
    </row>
    <row r="54" spans="1:8" ht="15.75" thickTop="1" x14ac:dyDescent="0.25"/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"/>
  <sheetViews>
    <sheetView workbookViewId="0">
      <selection activeCell="L31" sqref="L31"/>
    </sheetView>
  </sheetViews>
  <sheetFormatPr defaultRowHeight="15" x14ac:dyDescent="0.25"/>
  <cols>
    <col min="1" max="1" width="23.28515625" bestFit="1" customWidth="1"/>
    <col min="2" max="2" width="28.28515625" bestFit="1" customWidth="1"/>
    <col min="3" max="3" width="8.85546875" bestFit="1" customWidth="1"/>
  </cols>
  <sheetData>
    <row r="1" spans="1:8" x14ac:dyDescent="0.25">
      <c r="A1" s="20" t="s">
        <v>0</v>
      </c>
      <c r="B1" s="21"/>
      <c r="C1" s="22"/>
      <c r="D1" s="22"/>
      <c r="E1" s="22"/>
      <c r="F1" s="22"/>
      <c r="G1" s="23"/>
      <c r="H1" s="23"/>
    </row>
    <row r="2" spans="1:8" x14ac:dyDescent="0.25">
      <c r="A2" s="20" t="str">
        <f>[1]Sheet1!$A$2</f>
        <v>BUDGET 2024-2025</v>
      </c>
      <c r="B2" s="21"/>
      <c r="C2" s="22"/>
      <c r="D2" s="22"/>
      <c r="E2" s="22"/>
      <c r="F2" s="22"/>
      <c r="G2" s="131"/>
      <c r="H2" s="23"/>
    </row>
    <row r="3" spans="1:8" x14ac:dyDescent="0.25">
      <c r="A3" s="20" t="s">
        <v>128</v>
      </c>
      <c r="B3" s="21"/>
      <c r="C3" s="22"/>
      <c r="D3" s="22"/>
      <c r="E3" s="22"/>
      <c r="F3" s="22"/>
      <c r="G3" s="23"/>
      <c r="H3" s="131"/>
    </row>
    <row r="4" spans="1:8" x14ac:dyDescent="0.25">
      <c r="A4" s="24"/>
      <c r="B4" s="24"/>
      <c r="C4" s="25"/>
      <c r="D4" s="25"/>
      <c r="E4" s="25"/>
      <c r="F4" s="25"/>
      <c r="G4" s="26"/>
      <c r="H4" s="26"/>
    </row>
    <row r="5" spans="1:8" x14ac:dyDescent="0.25">
      <c r="A5" s="27" t="s">
        <v>32</v>
      </c>
      <c r="B5" s="27" t="s">
        <v>33</v>
      </c>
      <c r="C5" s="38" t="str">
        <f>[1]Sheet1!F2</f>
        <v>2022-23</v>
      </c>
      <c r="D5" s="38" t="str">
        <f>[1]Sheet1!G2</f>
        <v>2022-23</v>
      </c>
      <c r="E5" s="38" t="str">
        <f>[1]Sheet1!H2</f>
        <v>2023-24</v>
      </c>
      <c r="F5" s="38" t="str">
        <f>[1]Sheet1!I2</f>
        <v>2023-24</v>
      </c>
      <c r="G5" s="38" t="str">
        <f>[1]Sheet1!J2</f>
        <v>2023-24</v>
      </c>
      <c r="H5" s="38" t="str">
        <f>[1]Sheet1!K2</f>
        <v>2024-25</v>
      </c>
    </row>
    <row r="6" spans="1:8" x14ac:dyDescent="0.25">
      <c r="A6" s="27" t="s">
        <v>34</v>
      </c>
      <c r="B6" s="27"/>
      <c r="C6" s="38" t="str">
        <f>[1]Sheet1!F3</f>
        <v>REVISED</v>
      </c>
      <c r="D6" s="38" t="str">
        <f>[1]Sheet1!G3</f>
        <v>ACTUAL</v>
      </c>
      <c r="E6" s="38" t="str">
        <f>[1]Sheet1!H3</f>
        <v>ADOPTED</v>
      </c>
      <c r="F6" s="38" t="str">
        <f>[1]Sheet1!I3</f>
        <v>ACTUAL</v>
      </c>
      <c r="G6" s="38" t="str">
        <f>[1]Sheet1!J3</f>
        <v xml:space="preserve"> REVISED </v>
      </c>
      <c r="H6" s="38" t="str">
        <f>[1]Sheet1!K3</f>
        <v>PROPOSED</v>
      </c>
    </row>
    <row r="7" spans="1:8" ht="15.75" thickBot="1" x14ac:dyDescent="0.3">
      <c r="A7" s="29" t="s">
        <v>10</v>
      </c>
      <c r="B7" s="29"/>
      <c r="C7" s="30" t="str">
        <f>[1]Sheet1!F4</f>
        <v xml:space="preserve"> BUDGET</v>
      </c>
      <c r="D7" s="30"/>
      <c r="E7" s="30" t="str">
        <f>[1]Sheet1!H4</f>
        <v xml:space="preserve"> BUDGET</v>
      </c>
      <c r="F7" s="30" t="str">
        <f>[1]Sheet1!I4</f>
        <v>SIX MONTHS</v>
      </c>
      <c r="G7" s="30" t="str">
        <f>[1]Sheet1!J4</f>
        <v xml:space="preserve"> BUDGET</v>
      </c>
      <c r="H7" s="30" t="str">
        <f>[1]Sheet1!K4</f>
        <v xml:space="preserve"> BUDGET</v>
      </c>
    </row>
    <row r="8" spans="1:8" ht="15.75" thickTop="1" x14ac:dyDescent="0.25">
      <c r="A8" s="31" t="str">
        <f>'[3]60-21-52'!A10</f>
        <v xml:space="preserve"> 60-5101-21-52                          </v>
      </c>
      <c r="B8" s="31" t="str">
        <f>'[3]60-21-52'!B10</f>
        <v xml:space="preserve"> SALARIES             </v>
      </c>
      <c r="C8" s="31">
        <f>'[3]60-21-52'!E10</f>
        <v>214719</v>
      </c>
      <c r="D8" s="31">
        <f>'[3]60-21-52'!F10</f>
        <v>213882.04</v>
      </c>
      <c r="E8" s="31">
        <f>'[3]60-21-52'!G10</f>
        <v>223154</v>
      </c>
      <c r="F8" s="31">
        <f>'[3]60-21-52'!H10</f>
        <v>99173.96</v>
      </c>
      <c r="G8" s="31">
        <f>'[3]60-21-52'!I10</f>
        <v>213882</v>
      </c>
      <c r="H8" s="31">
        <f>'[3]60-21-52'!J10</f>
        <v>231263</v>
      </c>
    </row>
    <row r="9" spans="1:8" x14ac:dyDescent="0.25">
      <c r="A9" s="31" t="str">
        <f>'[3]60-21-52'!A11</f>
        <v xml:space="preserve"> 60-5106-21-52                          </v>
      </c>
      <c r="B9" s="31" t="str">
        <f>'[3]60-21-52'!B11</f>
        <v xml:space="preserve"> OVERTIME             </v>
      </c>
      <c r="C9" s="31">
        <f>'[3]60-21-52'!E11</f>
        <v>22000</v>
      </c>
      <c r="D9" s="31">
        <f>'[3]60-21-52'!F11</f>
        <v>23842.880000000001</v>
      </c>
      <c r="E9" s="31">
        <f>'[3]60-21-52'!G11</f>
        <v>22000</v>
      </c>
      <c r="F9" s="31">
        <f>'[3]60-21-52'!H11</f>
        <v>9407.48</v>
      </c>
      <c r="G9" s="31">
        <f>'[3]60-21-52'!I11</f>
        <v>22000</v>
      </c>
      <c r="H9" s="31">
        <f>'[3]60-21-52'!J11</f>
        <v>22000</v>
      </c>
    </row>
    <row r="10" spans="1:8" x14ac:dyDescent="0.25">
      <c r="A10" s="31" t="str">
        <f>'[3]60-21-52'!A12</f>
        <v xml:space="preserve"> 60-5107-21-52                          </v>
      </c>
      <c r="B10" s="31" t="str">
        <f>'[3]60-21-52'!B12</f>
        <v xml:space="preserve"> HOLIDAY PAY          </v>
      </c>
      <c r="C10" s="31">
        <f>'[3]60-21-52'!E12</f>
        <v>7812</v>
      </c>
      <c r="D10" s="31">
        <f>'[3]60-21-52'!F12</f>
        <v>8787.2000000000007</v>
      </c>
      <c r="E10" s="31">
        <f>'[3]60-21-52'!G12</f>
        <v>8000</v>
      </c>
      <c r="F10" s="31">
        <f>'[3]60-21-52'!H12</f>
        <v>5143.7700000000004</v>
      </c>
      <c r="G10" s="31">
        <f>'[3]60-21-52'!I12</f>
        <v>8000</v>
      </c>
      <c r="H10" s="31">
        <f>'[3]60-21-52'!J12</f>
        <v>8000</v>
      </c>
    </row>
    <row r="11" spans="1:8" x14ac:dyDescent="0.25">
      <c r="A11" s="31" t="str">
        <f>'[3]60-21-52'!A13</f>
        <v xml:space="preserve"> 60-5110-21-52                          </v>
      </c>
      <c r="B11" s="31" t="str">
        <f>'[3]60-21-52'!B13</f>
        <v xml:space="preserve"> LONGEVITY            </v>
      </c>
      <c r="C11" s="31">
        <f>'[3]60-21-52'!E13</f>
        <v>1560</v>
      </c>
      <c r="D11" s="31">
        <f>'[3]60-21-52'!F13</f>
        <v>1560</v>
      </c>
      <c r="E11" s="31">
        <f>'[3]60-21-52'!G13</f>
        <v>1860</v>
      </c>
      <c r="F11" s="31">
        <f>'[3]60-21-52'!H13</f>
        <v>1860</v>
      </c>
      <c r="G11" s="31">
        <f>'[3]60-21-52'!I13</f>
        <v>1860</v>
      </c>
      <c r="H11" s="31">
        <f>'[3]60-21-52'!J13</f>
        <v>2040</v>
      </c>
    </row>
    <row r="12" spans="1:8" x14ac:dyDescent="0.25">
      <c r="A12" s="31" t="str">
        <f>'[3]60-21-52'!A14</f>
        <v xml:space="preserve"> 60-5111-21-52                          </v>
      </c>
      <c r="B12" s="31" t="str">
        <f>'[3]60-21-52'!B14</f>
        <v xml:space="preserve"> RETIREMENT           </v>
      </c>
      <c r="C12" s="31">
        <f>'[3]60-21-52'!E14</f>
        <v>31468</v>
      </c>
      <c r="D12" s="31">
        <f>'[3]60-21-52'!F14</f>
        <v>31720.639999999999</v>
      </c>
      <c r="E12" s="31">
        <f>'[3]60-21-52'!G14</f>
        <v>34017</v>
      </c>
      <c r="F12" s="31">
        <f>'[3]60-21-52'!H14</f>
        <v>15249.25</v>
      </c>
      <c r="G12" s="31">
        <f>'[3]60-21-52'!I14</f>
        <v>32826</v>
      </c>
      <c r="H12" s="31">
        <f>'[3]60-21-52'!J14</f>
        <v>35847</v>
      </c>
    </row>
    <row r="13" spans="1:8" x14ac:dyDescent="0.25">
      <c r="A13" s="31" t="str">
        <f>'[3]60-21-52'!A15</f>
        <v xml:space="preserve"> 60-5112-21-52                          </v>
      </c>
      <c r="B13" s="31" t="str">
        <f>'[3]60-21-52'!B15</f>
        <v xml:space="preserve"> FICA                 </v>
      </c>
      <c r="C13" s="31">
        <f>'[3]60-21-52'!E15</f>
        <v>18617</v>
      </c>
      <c r="D13" s="31">
        <f>'[3]60-21-52'!F15</f>
        <v>18306.53</v>
      </c>
      <c r="E13" s="31">
        <f>'[3]60-21-52'!G15</f>
        <v>19865</v>
      </c>
      <c r="F13" s="31">
        <f>'[3]60-21-52'!H15</f>
        <v>8841.48</v>
      </c>
      <c r="G13" s="31">
        <f>'[3]60-21-52'!I15</f>
        <v>18950</v>
      </c>
      <c r="H13" s="31">
        <f>'[3]60-21-52'!J15</f>
        <v>20495</v>
      </c>
    </row>
    <row r="14" spans="1:8" x14ac:dyDescent="0.25">
      <c r="A14" s="31" t="str">
        <f>'[3]60-21-52'!A16</f>
        <v xml:space="preserve"> 60-5114-21-52                          </v>
      </c>
      <c r="B14" s="31" t="str">
        <f>'[3]60-21-52'!B16</f>
        <v xml:space="preserve"> UNEMPLOYMENT CLAIMS  </v>
      </c>
      <c r="C14" s="31">
        <f>'[3]60-21-52'!E16</f>
        <v>0</v>
      </c>
      <c r="D14" s="31">
        <f>'[3]60-21-52'!F16</f>
        <v>0</v>
      </c>
      <c r="E14" s="31">
        <f>'[3]60-21-52'!G16</f>
        <v>0</v>
      </c>
      <c r="F14" s="31">
        <f>'[3]60-21-52'!H16</f>
        <v>0</v>
      </c>
      <c r="G14" s="31">
        <f>'[3]60-21-52'!I16</f>
        <v>0</v>
      </c>
      <c r="H14" s="31">
        <f>'[3]60-21-52'!J16</f>
        <v>0</v>
      </c>
    </row>
    <row r="15" spans="1:8" x14ac:dyDescent="0.25">
      <c r="A15" s="31" t="str">
        <f>'[3]60-21-52'!A17</f>
        <v xml:space="preserve"> 60-5116-21-52                          </v>
      </c>
      <c r="B15" s="31" t="str">
        <f>'[3]60-21-52'!B17</f>
        <v xml:space="preserve"> HEALTH/LIFE INSURANC </v>
      </c>
      <c r="C15" s="31">
        <f>'[3]60-21-52'!E17</f>
        <v>40450</v>
      </c>
      <c r="D15" s="31">
        <f>'[3]60-21-52'!F17</f>
        <v>40402.22</v>
      </c>
      <c r="E15" s="31">
        <f>'[3]60-21-52'!G17</f>
        <v>39015</v>
      </c>
      <c r="F15" s="31">
        <f>'[3]60-21-52'!H17</f>
        <v>17898.18</v>
      </c>
      <c r="G15" s="31">
        <f>'[3]60-21-52'!I17</f>
        <v>37766</v>
      </c>
      <c r="H15" s="31">
        <f>'[3]60-21-52'!J17</f>
        <v>44474</v>
      </c>
    </row>
    <row r="16" spans="1:8" x14ac:dyDescent="0.25">
      <c r="A16" s="31" t="str">
        <f>'[3]60-21-52'!A18</f>
        <v xml:space="preserve"> 60-5118-21-52                          </v>
      </c>
      <c r="B16" s="31" t="str">
        <f>'[3]60-21-52'!B18</f>
        <v xml:space="preserve"> WORKER COMPENSATION  </v>
      </c>
      <c r="C16" s="31">
        <f>'[3]60-21-52'!E18</f>
        <v>5908</v>
      </c>
      <c r="D16" s="31">
        <f>'[3]60-21-52'!F18</f>
        <v>5846.08</v>
      </c>
      <c r="E16" s="31">
        <f>'[3]60-21-52'!G18</f>
        <v>5713</v>
      </c>
      <c r="F16" s="31">
        <f>'[3]60-21-52'!H18</f>
        <v>2533.81</v>
      </c>
      <c r="G16" s="31">
        <f>'[3]60-21-52'!I18</f>
        <v>5439</v>
      </c>
      <c r="H16" s="31">
        <f>'[3]60-21-52'!J18</f>
        <v>4447</v>
      </c>
    </row>
    <row r="17" spans="1:8" x14ac:dyDescent="0.25">
      <c r="A17" s="31" t="str">
        <f>'[3]60-21-52'!A19</f>
        <v xml:space="preserve"> 60-5119-21-52                          </v>
      </c>
      <c r="B17" s="31" t="str">
        <f>'[3]60-21-52'!B19</f>
        <v xml:space="preserve"> OTHER PAYROLL EXPENS </v>
      </c>
      <c r="C17" s="31">
        <f>'[3]60-21-52'!E19</f>
        <v>4662</v>
      </c>
      <c r="D17" s="31">
        <f>'[3]60-21-52'!F19</f>
        <v>4689.1899999999996</v>
      </c>
      <c r="E17" s="31">
        <f>'[3]60-21-52'!G19</f>
        <v>4660</v>
      </c>
      <c r="F17" s="31">
        <f>'[3]60-21-52'!H19</f>
        <v>2282.2199999999998</v>
      </c>
      <c r="G17" s="31">
        <f>'[3]60-21-52'!I19</f>
        <v>4678</v>
      </c>
      <c r="H17" s="31">
        <f>'[3]60-21-52'!J19</f>
        <v>4610</v>
      </c>
    </row>
    <row r="18" spans="1:8" x14ac:dyDescent="0.25">
      <c r="A18" s="31" t="str">
        <f>'[3]60-21-52'!A20</f>
        <v xml:space="preserve"> 60-5121-21-52                          </v>
      </c>
      <c r="B18" s="31" t="str">
        <f>'[3]60-21-52'!B20</f>
        <v xml:space="preserve"> ACCRUED VACATION BEN </v>
      </c>
      <c r="C18" s="31">
        <f>'[3]60-21-52'!E20</f>
        <v>0</v>
      </c>
      <c r="D18" s="31">
        <f>'[3]60-21-52'!F20</f>
        <v>1565.08</v>
      </c>
      <c r="E18" s="31">
        <f>'[3]60-21-52'!G20</f>
        <v>0</v>
      </c>
      <c r="F18" s="31">
        <f>'[3]60-21-52'!H20</f>
        <v>0</v>
      </c>
      <c r="G18" s="31">
        <f>'[3]60-21-52'!I20</f>
        <v>0</v>
      </c>
      <c r="H18" s="31">
        <f>'[3]60-21-52'!J20</f>
        <v>0</v>
      </c>
    </row>
    <row r="19" spans="1:8" x14ac:dyDescent="0.25">
      <c r="A19" s="31" t="str">
        <f>'[3]60-21-52'!A21</f>
        <v xml:space="preserve"> 60-5123-21-52                          </v>
      </c>
      <c r="B19" s="31" t="str">
        <f>'[3]60-21-52'!B21</f>
        <v xml:space="preserve"> ACCRUED COMP-TIME BE </v>
      </c>
      <c r="C19" s="31">
        <f>'[3]60-21-52'!E21</f>
        <v>0</v>
      </c>
      <c r="D19" s="31">
        <f>'[3]60-21-52'!F21</f>
        <v>-941.32</v>
      </c>
      <c r="E19" s="31">
        <f>'[3]60-21-52'!G21</f>
        <v>0</v>
      </c>
      <c r="F19" s="31">
        <f>'[3]60-21-52'!H21</f>
        <v>0</v>
      </c>
      <c r="G19" s="31">
        <f>'[3]60-21-52'!I21</f>
        <v>0</v>
      </c>
      <c r="H19" s="31">
        <f>'[3]60-21-52'!J21</f>
        <v>0</v>
      </c>
    </row>
    <row r="20" spans="1:8" x14ac:dyDescent="0.25">
      <c r="A20" s="32"/>
      <c r="B20" s="39" t="s">
        <v>108</v>
      </c>
      <c r="C20" s="40">
        <f>SUM(C8:C19)</f>
        <v>347196</v>
      </c>
      <c r="D20" s="40">
        <f t="shared" ref="D20:H20" si="0">SUM(D8:D19)</f>
        <v>349660.54000000004</v>
      </c>
      <c r="E20" s="40">
        <f t="shared" si="0"/>
        <v>358284</v>
      </c>
      <c r="F20" s="40">
        <f t="shared" si="0"/>
        <v>162390.15</v>
      </c>
      <c r="G20" s="40">
        <f t="shared" si="0"/>
        <v>345401</v>
      </c>
      <c r="H20" s="40">
        <f t="shared" si="0"/>
        <v>373176</v>
      </c>
    </row>
    <row r="21" spans="1:8" x14ac:dyDescent="0.25">
      <c r="A21" s="31" t="str">
        <f>'[3]60-21-52'!A24</f>
        <v xml:space="preserve"> 60-5201-21-52                          </v>
      </c>
      <c r="B21" s="31" t="str">
        <f>'[3]60-21-52'!B24</f>
        <v xml:space="preserve"> OFFICE SUPPLIES      </v>
      </c>
      <c r="C21" s="31">
        <f>'[3]60-21-52'!E24</f>
        <v>650</v>
      </c>
      <c r="D21" s="31">
        <f>'[3]60-21-52'!F24</f>
        <v>512.19000000000005</v>
      </c>
      <c r="E21" s="31">
        <f>'[3]60-21-52'!G24</f>
        <v>650</v>
      </c>
      <c r="F21" s="31">
        <f>'[3]60-21-52'!H24</f>
        <v>0.88</v>
      </c>
      <c r="G21" s="31">
        <f>'[3]60-21-52'!I24</f>
        <v>650</v>
      </c>
      <c r="H21" s="31">
        <f>'[3]60-21-52'!J24</f>
        <v>650</v>
      </c>
    </row>
    <row r="22" spans="1:8" x14ac:dyDescent="0.25">
      <c r="A22" s="31" t="str">
        <f>'[3]60-21-52'!A25</f>
        <v xml:space="preserve"> 60-5206-21-52                          </v>
      </c>
      <c r="B22" s="31" t="str">
        <f>'[3]60-21-52'!B25</f>
        <v xml:space="preserve"> FUELS OILS LUBRICANT </v>
      </c>
      <c r="C22" s="31">
        <f>'[3]60-21-52'!E25</f>
        <v>6500</v>
      </c>
      <c r="D22" s="31">
        <f>'[3]60-21-52'!F25</f>
        <v>5045.13</v>
      </c>
      <c r="E22" s="31">
        <f>'[3]60-21-52'!G25</f>
        <v>6500</v>
      </c>
      <c r="F22" s="31">
        <f>'[3]60-21-52'!H25</f>
        <v>2678.47</v>
      </c>
      <c r="G22" s="31">
        <f>'[3]60-21-52'!I25</f>
        <v>6500</v>
      </c>
      <c r="H22" s="31">
        <f>'[3]60-21-52'!J25</f>
        <v>6500</v>
      </c>
    </row>
    <row r="23" spans="1:8" x14ac:dyDescent="0.25">
      <c r="A23" s="31" t="str">
        <f>'[3]60-21-52'!A26</f>
        <v xml:space="preserve"> 60-5209-21-52                          </v>
      </c>
      <c r="B23" s="31" t="str">
        <f>'[3]60-21-52'!B26</f>
        <v xml:space="preserve"> CHEMICAL &amp; MEDICAL S </v>
      </c>
      <c r="C23" s="31">
        <f>'[3]60-21-52'!E26</f>
        <v>21000</v>
      </c>
      <c r="D23" s="31">
        <f>'[3]60-21-52'!F26</f>
        <v>41437.65</v>
      </c>
      <c r="E23" s="31">
        <f>'[3]60-21-52'!G26</f>
        <v>21683</v>
      </c>
      <c r="F23" s="31">
        <f>'[3]60-21-52'!H26</f>
        <v>4917.59</v>
      </c>
      <c r="G23" s="31">
        <f>'[3]60-21-52'!I26</f>
        <v>21683</v>
      </c>
      <c r="H23" s="31">
        <f>'[3]60-21-52'!J26</f>
        <v>21683</v>
      </c>
    </row>
    <row r="24" spans="1:8" x14ac:dyDescent="0.25">
      <c r="A24" s="31" t="str">
        <f>'[3]60-21-52'!A27</f>
        <v xml:space="preserve"> 60-5299-21-52                          </v>
      </c>
      <c r="B24" s="31" t="str">
        <f>'[3]60-21-52'!B27</f>
        <v xml:space="preserve"> MISCELLANEOUS SUPPLI </v>
      </c>
      <c r="C24" s="31">
        <f>'[3]60-21-52'!E27</f>
        <v>2600</v>
      </c>
      <c r="D24" s="31">
        <f>'[3]60-21-52'!F27</f>
        <v>2375.66</v>
      </c>
      <c r="E24" s="31">
        <f>'[3]60-21-52'!G27</f>
        <v>2600</v>
      </c>
      <c r="F24" s="31">
        <f>'[3]60-21-52'!H27</f>
        <v>542.79999999999995</v>
      </c>
      <c r="G24" s="31">
        <f>'[3]60-21-52'!I27</f>
        <v>2600</v>
      </c>
      <c r="H24" s="31">
        <f>'[3]60-21-52'!J27</f>
        <v>2600</v>
      </c>
    </row>
    <row r="25" spans="1:8" x14ac:dyDescent="0.25">
      <c r="A25" s="32"/>
      <c r="B25" s="39" t="s">
        <v>109</v>
      </c>
      <c r="C25" s="40">
        <f>SUM(C21:C24)</f>
        <v>30750</v>
      </c>
      <c r="D25" s="40">
        <f t="shared" ref="D25:H25" si="1">SUM(D21:D24)</f>
        <v>49370.630000000005</v>
      </c>
      <c r="E25" s="40">
        <f t="shared" si="1"/>
        <v>31433</v>
      </c>
      <c r="F25" s="40">
        <f t="shared" si="1"/>
        <v>8139.7400000000007</v>
      </c>
      <c r="G25" s="40">
        <f t="shared" si="1"/>
        <v>31433</v>
      </c>
      <c r="H25" s="40">
        <f t="shared" si="1"/>
        <v>31433</v>
      </c>
    </row>
    <row r="26" spans="1:8" x14ac:dyDescent="0.25">
      <c r="A26" s="31" t="str">
        <f>'[3]60-21-52'!A30</f>
        <v xml:space="preserve"> 60-5304-21-52                          </v>
      </c>
      <c r="B26" s="31" t="str">
        <f>'[3]60-21-52'!B30</f>
        <v xml:space="preserve"> MACHINERY &amp; EQUIPMEN </v>
      </c>
      <c r="C26" s="31">
        <f>'[3]60-21-52'!E30</f>
        <v>2000</v>
      </c>
      <c r="D26" s="31">
        <f>'[3]60-21-52'!F30</f>
        <v>1104.8599999999999</v>
      </c>
      <c r="E26" s="31">
        <f>'[3]60-21-52'!G30</f>
        <v>2000</v>
      </c>
      <c r="F26" s="31">
        <f>'[3]60-21-52'!H30</f>
        <v>411.84</v>
      </c>
      <c r="G26" s="31">
        <f>'[3]60-21-52'!I30</f>
        <v>2000</v>
      </c>
      <c r="H26" s="31">
        <f>'[3]60-21-52'!J30</f>
        <v>3000</v>
      </c>
    </row>
    <row r="27" spans="1:8" x14ac:dyDescent="0.25">
      <c r="A27" s="31" t="str">
        <f>'[3]60-21-52'!A31</f>
        <v xml:space="preserve"> 60-5305-21-52                          </v>
      </c>
      <c r="B27" s="31" t="str">
        <f>'[3]60-21-52'!B31</f>
        <v xml:space="preserve"> VEHICLE MAINTENANCE  </v>
      </c>
      <c r="C27" s="31">
        <f>'[3]60-21-52'!E31</f>
        <v>6000</v>
      </c>
      <c r="D27" s="31">
        <f>'[3]60-21-52'!F31</f>
        <v>1048.06</v>
      </c>
      <c r="E27" s="31">
        <f>'[3]60-21-52'!G31</f>
        <v>6000</v>
      </c>
      <c r="F27" s="31">
        <f>'[3]60-21-52'!H31</f>
        <v>0</v>
      </c>
      <c r="G27" s="31">
        <f>'[3]60-21-52'!I31</f>
        <v>6000</v>
      </c>
      <c r="H27" s="31">
        <f>'[3]60-21-52'!J31</f>
        <v>6000</v>
      </c>
    </row>
    <row r="28" spans="1:8" x14ac:dyDescent="0.25">
      <c r="A28" s="31" t="str">
        <f>'[3]60-21-52'!A32</f>
        <v xml:space="preserve"> 60-5312-21-52                          </v>
      </c>
      <c r="B28" s="31" t="str">
        <f>'[3]60-21-52'!B32</f>
        <v xml:space="preserve"> WEBER FIRE PROTECTIO </v>
      </c>
      <c r="C28" s="31">
        <f>'[3]60-21-52'!E32</f>
        <v>4000</v>
      </c>
      <c r="D28" s="31">
        <f>'[3]60-21-52'!F32</f>
        <v>0</v>
      </c>
      <c r="E28" s="31">
        <f>'[3]60-21-52'!G32</f>
        <v>9000</v>
      </c>
      <c r="F28" s="31">
        <f>'[3]60-21-52'!H32</f>
        <v>0</v>
      </c>
      <c r="G28" s="31">
        <f>'[3]60-21-52'!I32</f>
        <v>9000</v>
      </c>
      <c r="H28" s="31">
        <f>'[3]60-21-52'!J32</f>
        <v>9000</v>
      </c>
    </row>
    <row r="29" spans="1:8" x14ac:dyDescent="0.25">
      <c r="A29" s="31" t="str">
        <f>'[3]60-21-52'!A33</f>
        <v xml:space="preserve"> 60-5399-21-52                          </v>
      </c>
      <c r="B29" s="31" t="str">
        <f>'[3]60-21-52'!B33</f>
        <v xml:space="preserve"> MISCELLANEOUS MAINTE </v>
      </c>
      <c r="C29" s="31">
        <f>'[3]60-21-52'!E33</f>
        <v>164189</v>
      </c>
      <c r="D29" s="31">
        <f>'[3]60-21-52'!F33</f>
        <v>163796.07999999999</v>
      </c>
      <c r="E29" s="31">
        <f>'[3]60-21-52'!G33</f>
        <v>164189</v>
      </c>
      <c r="F29" s="31">
        <f>'[3]60-21-52'!H33</f>
        <v>48494.71</v>
      </c>
      <c r="G29" s="31">
        <f>'[3]60-21-52'!I33</f>
        <v>164189</v>
      </c>
      <c r="H29" s="31">
        <f>'[3]60-21-52'!J33</f>
        <v>167789</v>
      </c>
    </row>
    <row r="30" spans="1:8" x14ac:dyDescent="0.25">
      <c r="A30" s="32"/>
      <c r="B30" s="39" t="s">
        <v>111</v>
      </c>
      <c r="C30" s="40">
        <f>SUM(C26:C29)</f>
        <v>176189</v>
      </c>
      <c r="D30" s="40">
        <f t="shared" ref="D30:H30" si="2">SUM(D26:D29)</f>
        <v>165949</v>
      </c>
      <c r="E30" s="40">
        <f t="shared" si="2"/>
        <v>181189</v>
      </c>
      <c r="F30" s="40">
        <f t="shared" si="2"/>
        <v>48906.549999999996</v>
      </c>
      <c r="G30" s="40">
        <f t="shared" si="2"/>
        <v>181189</v>
      </c>
      <c r="H30" s="40">
        <f t="shared" si="2"/>
        <v>185789</v>
      </c>
    </row>
    <row r="31" spans="1:8" x14ac:dyDescent="0.25">
      <c r="A31" s="24" t="str">
        <f>'[3]60-21-52'!A35</f>
        <v xml:space="preserve"> 60-5401-21-52                          </v>
      </c>
      <c r="B31" s="24" t="str">
        <f>'[3]60-21-52'!B35</f>
        <v xml:space="preserve"> COMMUNICATIONS       </v>
      </c>
      <c r="C31" s="31">
        <f>'[3]60-21-52'!E35</f>
        <v>4000</v>
      </c>
      <c r="D31" s="31">
        <f>'[3]60-21-52'!F35</f>
        <v>4269.46</v>
      </c>
      <c r="E31" s="31">
        <f>'[3]60-21-52'!G35</f>
        <v>4000</v>
      </c>
      <c r="F31" s="31">
        <f>'[3]60-21-52'!H35</f>
        <v>2275.79</v>
      </c>
      <c r="G31" s="31">
        <f>'[3]60-21-52'!I35</f>
        <v>4548</v>
      </c>
      <c r="H31" s="31">
        <f>'[3]60-21-52'!J35</f>
        <v>4000</v>
      </c>
    </row>
    <row r="32" spans="1:8" x14ac:dyDescent="0.25">
      <c r="A32" s="24" t="str">
        <f>'[3]60-21-52'!A36</f>
        <v xml:space="preserve"> 60-5403-21-52                          </v>
      </c>
      <c r="B32" s="24" t="str">
        <f>'[3]60-21-52'!B36</f>
        <v xml:space="preserve"> GENERAL INSURANCE    </v>
      </c>
      <c r="C32" s="31">
        <f>'[3]60-21-52'!E36</f>
        <v>27545</v>
      </c>
      <c r="D32" s="31">
        <f>'[3]60-21-52'!F36</f>
        <v>17617.439999999999</v>
      </c>
      <c r="E32" s="31">
        <f>'[3]60-21-52'!G36</f>
        <v>27545</v>
      </c>
      <c r="F32" s="31">
        <f>'[3]60-21-52'!H36</f>
        <v>15600.42</v>
      </c>
      <c r="G32" s="31">
        <f>'[3]60-21-52'!I36</f>
        <v>27545</v>
      </c>
      <c r="H32" s="31">
        <f>'[3]60-21-52'!J36</f>
        <v>27820</v>
      </c>
    </row>
    <row r="33" spans="1:8" x14ac:dyDescent="0.25">
      <c r="A33" s="24" t="str">
        <f>'[3]60-21-52'!A37</f>
        <v xml:space="preserve"> 60-5404-21-52                          </v>
      </c>
      <c r="B33" s="24" t="str">
        <f>'[3]60-21-52'!B37</f>
        <v xml:space="preserve"> PROFESSIONAL FEES    </v>
      </c>
      <c r="C33" s="31">
        <f>'[3]60-21-52'!E37</f>
        <v>5000</v>
      </c>
      <c r="D33" s="31">
        <f>'[3]60-21-52'!F37</f>
        <v>5000</v>
      </c>
      <c r="E33" s="31">
        <f>'[3]60-21-52'!G37</f>
        <v>5000</v>
      </c>
      <c r="F33" s="31">
        <f>'[3]60-21-52'!H37</f>
        <v>70</v>
      </c>
      <c r="G33" s="31">
        <f>'[3]60-21-52'!I37</f>
        <v>5000</v>
      </c>
      <c r="H33" s="31">
        <f>'[3]60-21-52'!J37</f>
        <v>5000</v>
      </c>
    </row>
    <row r="34" spans="1:8" x14ac:dyDescent="0.25">
      <c r="A34" s="24" t="str">
        <f>'[3]60-21-52'!A38</f>
        <v xml:space="preserve"> 60-5405-21-52                          </v>
      </c>
      <c r="B34" s="24" t="str">
        <f>'[3]60-21-52'!B38</f>
        <v xml:space="preserve"> ADVERTISING          </v>
      </c>
      <c r="C34" s="31">
        <f>'[3]60-21-52'!E38</f>
        <v>2000</v>
      </c>
      <c r="D34" s="31">
        <f>'[3]60-21-52'!F38</f>
        <v>2000</v>
      </c>
      <c r="E34" s="31">
        <f>'[3]60-21-52'!G38</f>
        <v>2000</v>
      </c>
      <c r="F34" s="31">
        <f>'[3]60-21-52'!H38</f>
        <v>0</v>
      </c>
      <c r="G34" s="31">
        <f>'[3]60-21-52'!I38</f>
        <v>2000</v>
      </c>
      <c r="H34" s="31">
        <f>'[3]60-21-52'!J38</f>
        <v>2000</v>
      </c>
    </row>
    <row r="35" spans="1:8" x14ac:dyDescent="0.25">
      <c r="A35" s="24" t="str">
        <f>'[3]60-21-52'!A39</f>
        <v xml:space="preserve"> 60-5406-21-52                          </v>
      </c>
      <c r="B35" s="24" t="str">
        <f>'[3]60-21-52'!B39</f>
        <v xml:space="preserve"> TRAINING             </v>
      </c>
      <c r="C35" s="31">
        <f>'[3]60-21-52'!E39</f>
        <v>3604</v>
      </c>
      <c r="D35" s="31">
        <f>'[3]60-21-52'!F39</f>
        <v>3603.64</v>
      </c>
      <c r="E35" s="31">
        <f>'[3]60-21-52'!G39</f>
        <v>3500</v>
      </c>
      <c r="F35" s="31">
        <f>'[3]60-21-52'!H39</f>
        <v>923</v>
      </c>
      <c r="G35" s="31">
        <f>'[3]60-21-52'!I39</f>
        <v>3500</v>
      </c>
      <c r="H35" s="31">
        <f>'[3]60-21-52'!J39</f>
        <v>4500</v>
      </c>
    </row>
    <row r="36" spans="1:8" x14ac:dyDescent="0.25">
      <c r="A36" s="24" t="str">
        <f>'[3]60-21-52'!A40</f>
        <v xml:space="preserve"> 60-5408-21-52                          </v>
      </c>
      <c r="B36" s="24" t="str">
        <f>'[3]60-21-52'!B40</f>
        <v xml:space="preserve"> ELECTRIC UTILITY SER </v>
      </c>
      <c r="C36" s="31">
        <f>'[3]60-21-52'!E40</f>
        <v>309089</v>
      </c>
      <c r="D36" s="31">
        <f>'[3]60-21-52'!F40</f>
        <v>275900.31</v>
      </c>
      <c r="E36" s="31">
        <f>'[3]60-21-52'!G40</f>
        <v>309089</v>
      </c>
      <c r="F36" s="31">
        <f>'[3]60-21-52'!H40</f>
        <v>127676.5</v>
      </c>
      <c r="G36" s="31">
        <f>'[3]60-21-52'!I40</f>
        <v>280000</v>
      </c>
      <c r="H36" s="31">
        <f>'[3]60-21-52'!J40</f>
        <v>283000</v>
      </c>
    </row>
    <row r="37" spans="1:8" x14ac:dyDescent="0.25">
      <c r="A37" s="24" t="str">
        <f>'[3]60-21-52'!A41</f>
        <v xml:space="preserve"> 60-5409-21-52                          </v>
      </c>
      <c r="B37" s="24" t="str">
        <f>'[3]60-21-52'!B41</f>
        <v xml:space="preserve"> CONTRACTUAL SERVICES </v>
      </c>
      <c r="C37" s="31">
        <f>'[3]60-21-52'!E41</f>
        <v>20000</v>
      </c>
      <c r="D37" s="31">
        <f>'[3]60-21-52'!F41</f>
        <v>7588.35</v>
      </c>
      <c r="E37" s="31">
        <f>'[3]60-21-52'!G41</f>
        <v>20000</v>
      </c>
      <c r="F37" s="31">
        <f>'[3]60-21-52'!H41</f>
        <v>3246</v>
      </c>
      <c r="G37" s="31">
        <f>'[3]60-21-52'!I41</f>
        <v>17665</v>
      </c>
      <c r="H37" s="31">
        <f>'[3]60-21-52'!J41</f>
        <v>20000</v>
      </c>
    </row>
    <row r="38" spans="1:8" x14ac:dyDescent="0.25">
      <c r="A38" s="24" t="str">
        <f>'[3]60-21-52'!A42</f>
        <v xml:space="preserve"> 60-5417-21-52                          </v>
      </c>
      <c r="B38" s="24" t="str">
        <f>'[3]60-21-52'!B42</f>
        <v xml:space="preserve"> INSPECTION AND PERMI </v>
      </c>
      <c r="C38" s="31">
        <f>'[3]60-21-52'!E42</f>
        <v>65000</v>
      </c>
      <c r="D38" s="31">
        <f>'[3]60-21-52'!F42</f>
        <v>61756.73</v>
      </c>
      <c r="E38" s="31">
        <f>'[3]60-21-52'!G42</f>
        <v>75000</v>
      </c>
      <c r="F38" s="31">
        <f>'[3]60-21-52'!H42</f>
        <v>49154.68</v>
      </c>
      <c r="G38" s="31">
        <f>'[3]60-21-52'!I42</f>
        <v>75000</v>
      </c>
      <c r="H38" s="31">
        <f>'[3]60-21-52'!J42</f>
        <v>75000</v>
      </c>
    </row>
    <row r="39" spans="1:8" x14ac:dyDescent="0.25">
      <c r="A39" s="24" t="str">
        <f>'[3]60-21-52'!A43</f>
        <v xml:space="preserve"> 60-5455-21-52                          </v>
      </c>
      <c r="B39" s="24" t="str">
        <f>'[3]60-21-52'!B43</f>
        <v xml:space="preserve"> UNIFORM PURCHASE/REN </v>
      </c>
      <c r="C39" s="31">
        <f>'[3]60-21-52'!E43</f>
        <v>2750</v>
      </c>
      <c r="D39" s="31">
        <f>'[3]60-21-52'!F43</f>
        <v>2541.9499999999998</v>
      </c>
      <c r="E39" s="31">
        <f>'[3]60-21-52'!G43</f>
        <v>2750</v>
      </c>
      <c r="F39" s="31">
        <f>'[3]60-21-52'!H43</f>
        <v>776.71</v>
      </c>
      <c r="G39" s="31">
        <f>'[3]60-21-52'!I43</f>
        <v>2750</v>
      </c>
      <c r="H39" s="31">
        <f>'[3]60-21-52'!J43</f>
        <v>2750</v>
      </c>
    </row>
    <row r="40" spans="1:8" x14ac:dyDescent="0.25">
      <c r="A40" s="24" t="str">
        <f>'[3]60-21-52'!A44</f>
        <v xml:space="preserve"> 60-5499-21-52                          </v>
      </c>
      <c r="B40" s="24" t="str">
        <f>'[3]60-21-52'!B44</f>
        <v xml:space="preserve"> MISCELLANEOUS SERVIC </v>
      </c>
      <c r="C40" s="31">
        <f>'[3]60-21-52'!E44</f>
        <v>3250</v>
      </c>
      <c r="D40" s="31">
        <f>'[3]60-21-52'!F44</f>
        <v>1921.2</v>
      </c>
      <c r="E40" s="31">
        <f>'[3]60-21-52'!G44</f>
        <v>3250</v>
      </c>
      <c r="F40" s="31">
        <f>'[3]60-21-52'!H44</f>
        <v>1071</v>
      </c>
      <c r="G40" s="31">
        <f>'[3]60-21-52'!I44</f>
        <v>3250</v>
      </c>
      <c r="H40" s="31">
        <f>'[3]60-21-52'!J44</f>
        <v>3250</v>
      </c>
    </row>
    <row r="41" spans="1:8" x14ac:dyDescent="0.25">
      <c r="A41" s="32"/>
      <c r="B41" s="39" t="s">
        <v>116</v>
      </c>
      <c r="C41" s="40">
        <f>SUM(C31:C40)</f>
        <v>442238</v>
      </c>
      <c r="D41" s="40">
        <f t="shared" ref="D41:H41" si="3">SUM(D31:D40)</f>
        <v>382199.07999999996</v>
      </c>
      <c r="E41" s="40">
        <f t="shared" si="3"/>
        <v>452134</v>
      </c>
      <c r="F41" s="40">
        <f t="shared" si="3"/>
        <v>200794.09999999998</v>
      </c>
      <c r="G41" s="40">
        <f t="shared" si="3"/>
        <v>421258</v>
      </c>
      <c r="H41" s="40">
        <f t="shared" si="3"/>
        <v>427320</v>
      </c>
    </row>
    <row r="42" spans="1:8" x14ac:dyDescent="0.25">
      <c r="A42" s="31" t="str">
        <f>'[3]60-21-52'!A46</f>
        <v xml:space="preserve"> 60-6505-21-52                          </v>
      </c>
      <c r="B42" s="24" t="str">
        <f>'[3]60-21-52'!B46</f>
        <v xml:space="preserve"> MOTOR VEHICLES       </v>
      </c>
      <c r="C42" s="31">
        <f>'[3]60-21-52'!E46</f>
        <v>0</v>
      </c>
      <c r="D42" s="31">
        <f>'[3]60-21-52'!F46</f>
        <v>0</v>
      </c>
      <c r="E42" s="31">
        <f>'[3]60-21-52'!G46</f>
        <v>62845</v>
      </c>
      <c r="F42" s="31">
        <f>'[3]60-21-52'!H46</f>
        <v>55479</v>
      </c>
      <c r="G42" s="31">
        <f>'[3]60-21-52'!I46</f>
        <v>62845</v>
      </c>
      <c r="H42" s="31">
        <f>'[3]60-21-52'!J46</f>
        <v>0</v>
      </c>
    </row>
    <row r="43" spans="1:8" x14ac:dyDescent="0.25">
      <c r="A43" s="49" t="str">
        <f>'[3]60-21-52'!A47</f>
        <v xml:space="preserve"> 60-6507-21-52                          </v>
      </c>
      <c r="B43" s="49" t="str">
        <f>'[3]60-21-52'!B47</f>
        <v xml:space="preserve"> IMPROVEMENTS OTHER T </v>
      </c>
      <c r="C43" s="49">
        <f>'[3]60-21-52'!E47</f>
        <v>248522</v>
      </c>
      <c r="D43" s="49">
        <f>'[3]60-21-52'!F47</f>
        <v>248553.02</v>
      </c>
      <c r="E43" s="49">
        <f>'[3]60-21-52'!G47</f>
        <v>183048</v>
      </c>
      <c r="F43" s="49">
        <f>'[3]60-21-52'!H47</f>
        <v>136034.15</v>
      </c>
      <c r="G43" s="49">
        <f>'[3]60-21-52'!I47</f>
        <v>183048</v>
      </c>
      <c r="H43" s="49">
        <f>'[3]60-21-52'!J47</f>
        <v>276041</v>
      </c>
    </row>
    <row r="44" spans="1:8" ht="15.75" thickBot="1" x14ac:dyDescent="0.3">
      <c r="A44" s="50"/>
      <c r="B44" s="50" t="s">
        <v>130</v>
      </c>
      <c r="C44" s="31">
        <f>SUM(C42:C43)</f>
        <v>248522</v>
      </c>
      <c r="D44" s="31">
        <f t="shared" ref="D44:H44" si="4">SUM(D42:D43)</f>
        <v>248553.02</v>
      </c>
      <c r="E44" s="31">
        <f t="shared" si="4"/>
        <v>245893</v>
      </c>
      <c r="F44" s="31">
        <f t="shared" si="4"/>
        <v>191513.15</v>
      </c>
      <c r="G44" s="31">
        <f t="shared" si="4"/>
        <v>245893</v>
      </c>
      <c r="H44" s="31">
        <f t="shared" si="4"/>
        <v>276041</v>
      </c>
    </row>
    <row r="45" spans="1:8" ht="16.5" thickTop="1" thickBot="1" x14ac:dyDescent="0.3">
      <c r="A45" s="34"/>
      <c r="B45" s="34" t="s">
        <v>131</v>
      </c>
      <c r="C45" s="48">
        <f t="shared" ref="C45:H45" si="5">SUM(C8:C44)/2</f>
        <v>1244895</v>
      </c>
      <c r="D45" s="48">
        <f t="shared" si="5"/>
        <v>1195732.27</v>
      </c>
      <c r="E45" s="48">
        <f t="shared" si="5"/>
        <v>1268933</v>
      </c>
      <c r="F45" s="48">
        <f t="shared" si="5"/>
        <v>611743.68999999994</v>
      </c>
      <c r="G45" s="48">
        <f t="shared" si="5"/>
        <v>1225174</v>
      </c>
      <c r="H45" s="48">
        <f t="shared" si="5"/>
        <v>1293759</v>
      </c>
    </row>
    <row r="46" spans="1:8" ht="15.75" thickTop="1" x14ac:dyDescent="0.25">
      <c r="A46" s="24"/>
      <c r="B46" s="24"/>
      <c r="C46" s="25"/>
      <c r="D46" s="25"/>
      <c r="E46" s="25"/>
      <c r="F46" s="25"/>
      <c r="G46" s="26"/>
      <c r="H46" s="26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1"/>
  <sheetViews>
    <sheetView topLeftCell="A16" workbookViewId="0">
      <selection activeCell="L28" sqref="L28"/>
    </sheetView>
  </sheetViews>
  <sheetFormatPr defaultRowHeight="15" x14ac:dyDescent="0.25"/>
  <cols>
    <col min="1" max="1" width="13.7109375" customWidth="1"/>
    <col min="2" max="2" width="31" bestFit="1" customWidth="1"/>
    <col min="3" max="3" width="8.85546875" bestFit="1" customWidth="1"/>
  </cols>
  <sheetData>
    <row r="1" spans="1:8" x14ac:dyDescent="0.25">
      <c r="A1" s="20" t="s">
        <v>0</v>
      </c>
      <c r="B1" s="21"/>
      <c r="C1" s="22"/>
      <c r="D1" s="22"/>
      <c r="E1" s="22"/>
      <c r="F1" s="22"/>
      <c r="G1" s="23"/>
      <c r="H1" s="23"/>
    </row>
    <row r="2" spans="1:8" x14ac:dyDescent="0.25">
      <c r="A2" s="20" t="str">
        <f>[1]Sheet1!$A$2</f>
        <v>BUDGET 2024-2025</v>
      </c>
      <c r="B2" s="21"/>
      <c r="C2" s="22"/>
      <c r="D2" s="22"/>
      <c r="E2" s="22"/>
      <c r="F2" s="22"/>
      <c r="G2" s="23"/>
      <c r="H2" s="23"/>
    </row>
    <row r="3" spans="1:8" x14ac:dyDescent="0.25">
      <c r="A3" s="20" t="s">
        <v>132</v>
      </c>
      <c r="B3" s="21"/>
      <c r="C3" s="22"/>
      <c r="D3" s="22"/>
      <c r="E3" s="22"/>
      <c r="F3" s="22"/>
      <c r="G3" s="23"/>
      <c r="H3" s="129"/>
    </row>
    <row r="4" spans="1:8" x14ac:dyDescent="0.25">
      <c r="A4" s="24"/>
      <c r="B4" s="24"/>
      <c r="C4" s="25"/>
      <c r="D4" s="25"/>
      <c r="E4" s="25"/>
      <c r="F4" s="25"/>
      <c r="G4" s="26"/>
      <c r="H4" s="26"/>
    </row>
    <row r="5" spans="1:8" x14ac:dyDescent="0.25">
      <c r="A5" s="27" t="s">
        <v>32</v>
      </c>
      <c r="B5" s="27" t="s">
        <v>33</v>
      </c>
      <c r="C5" s="28" t="str">
        <f>[1]Sheet1!F2</f>
        <v>2022-23</v>
      </c>
      <c r="D5" s="28" t="str">
        <f>[1]Sheet1!G2</f>
        <v>2022-23</v>
      </c>
      <c r="E5" s="28" t="str">
        <f>[1]Sheet1!H2</f>
        <v>2023-24</v>
      </c>
      <c r="F5" s="28" t="str">
        <f>[1]Sheet1!I2</f>
        <v>2023-24</v>
      </c>
      <c r="G5" s="28" t="str">
        <f>[1]Sheet1!J2</f>
        <v>2023-24</v>
      </c>
      <c r="H5" s="28" t="str">
        <f>[1]Sheet1!K2</f>
        <v>2024-25</v>
      </c>
    </row>
    <row r="6" spans="1:8" x14ac:dyDescent="0.25">
      <c r="A6" s="27" t="s">
        <v>34</v>
      </c>
      <c r="B6" s="27"/>
      <c r="C6" s="28" t="str">
        <f>[1]Sheet1!F3</f>
        <v>REVISED</v>
      </c>
      <c r="D6" s="28" t="str">
        <f>[1]Sheet1!G3</f>
        <v>ACTUAL</v>
      </c>
      <c r="E6" s="28" t="str">
        <f>[1]Sheet1!H3</f>
        <v>ADOPTED</v>
      </c>
      <c r="F6" s="28" t="str">
        <f>[1]Sheet1!I3</f>
        <v>ACTUAL</v>
      </c>
      <c r="G6" s="28" t="str">
        <f>[1]Sheet1!J3</f>
        <v xml:space="preserve"> REVISED </v>
      </c>
      <c r="H6" s="28" t="str">
        <f>[1]Sheet1!K3</f>
        <v>PROPOSED</v>
      </c>
    </row>
    <row r="7" spans="1:8" ht="15.75" thickBot="1" x14ac:dyDescent="0.3">
      <c r="A7" s="29" t="s">
        <v>10</v>
      </c>
      <c r="B7" s="29"/>
      <c r="C7" s="30" t="str">
        <f>[1]Sheet1!F4</f>
        <v xml:space="preserve"> BUDGET</v>
      </c>
      <c r="D7" s="30"/>
      <c r="E7" s="30" t="str">
        <f>[1]Sheet1!H4</f>
        <v xml:space="preserve"> BUDGET</v>
      </c>
      <c r="F7" s="30" t="str">
        <f>[1]Sheet1!I4</f>
        <v>SIX MONTHS</v>
      </c>
      <c r="G7" s="30" t="str">
        <f>[1]Sheet1!J4</f>
        <v xml:space="preserve"> BUDGET</v>
      </c>
      <c r="H7" s="30" t="str">
        <f>[1]Sheet1!K4</f>
        <v xml:space="preserve"> BUDGET</v>
      </c>
    </row>
    <row r="8" spans="1:8" ht="15.75" thickTop="1" x14ac:dyDescent="0.25">
      <c r="A8" s="24" t="str">
        <f>'[3]60-21-53'!A10</f>
        <v xml:space="preserve"> 60-5101-21-53                          </v>
      </c>
      <c r="B8" s="24" t="str">
        <f>'[3]60-21-53'!B10</f>
        <v xml:space="preserve"> SALARIES             </v>
      </c>
      <c r="C8" s="25">
        <f>'[3]60-21-53'!E10</f>
        <v>117147</v>
      </c>
      <c r="D8" s="25">
        <f>'[3]60-21-53'!F10</f>
        <v>116582.89</v>
      </c>
      <c r="E8" s="25">
        <f>'[3]60-21-53'!G10</f>
        <v>121829</v>
      </c>
      <c r="F8" s="25">
        <f>'[3]60-21-53'!H10</f>
        <v>58869.52</v>
      </c>
      <c r="G8" s="25">
        <f>'[3]60-21-53'!I10</f>
        <v>123591</v>
      </c>
      <c r="H8" s="25">
        <f>'[3]60-21-53'!J10</f>
        <v>128297</v>
      </c>
    </row>
    <row r="9" spans="1:8" x14ac:dyDescent="0.25">
      <c r="A9" s="24" t="str">
        <f>'[3]60-21-53'!A11</f>
        <v xml:space="preserve"> 60-5106-21-53                          </v>
      </c>
      <c r="B9" s="24" t="str">
        <f>'[3]60-21-53'!B11</f>
        <v xml:space="preserve"> OVERTIME             </v>
      </c>
      <c r="C9" s="25">
        <f>'[3]60-21-53'!E11</f>
        <v>28080</v>
      </c>
      <c r="D9" s="25">
        <f>'[3]60-21-53'!F11</f>
        <v>14063.85</v>
      </c>
      <c r="E9" s="25">
        <f>'[3]60-21-53'!G11</f>
        <v>28080</v>
      </c>
      <c r="F9" s="25">
        <f>'[3]60-21-53'!H11</f>
        <v>10865.8</v>
      </c>
      <c r="G9" s="25">
        <f>'[3]60-21-53'!I11</f>
        <v>28080</v>
      </c>
      <c r="H9" s="25">
        <f>'[3]60-21-53'!J11</f>
        <v>28080</v>
      </c>
    </row>
    <row r="10" spans="1:8" x14ac:dyDescent="0.25">
      <c r="A10" s="24" t="str">
        <f>'[3]60-21-53'!A12</f>
        <v xml:space="preserve"> 60-5107-21-53                          </v>
      </c>
      <c r="B10" s="24" t="str">
        <f>'[3]60-21-53'!B12</f>
        <v xml:space="preserve"> HOLIDAY PAY          </v>
      </c>
      <c r="C10" s="25">
        <f>'[3]60-21-53'!E12</f>
        <v>5848</v>
      </c>
      <c r="D10" s="25">
        <f>'[3]60-21-53'!F12</f>
        <v>5744.82</v>
      </c>
      <c r="E10" s="25">
        <f>'[3]60-21-53'!G12</f>
        <v>6000</v>
      </c>
      <c r="F10" s="25">
        <f>'[3]60-21-53'!H12</f>
        <v>3793.68</v>
      </c>
      <c r="G10" s="25">
        <f>'[3]60-21-53'!I12</f>
        <v>6000</v>
      </c>
      <c r="H10" s="25">
        <f>'[3]60-21-53'!J12</f>
        <v>6000</v>
      </c>
    </row>
    <row r="11" spans="1:8" x14ac:dyDescent="0.25">
      <c r="A11" s="24" t="str">
        <f>'[3]60-21-53'!A13</f>
        <v xml:space="preserve"> 60-5110-21-53                          </v>
      </c>
      <c r="B11" s="24" t="str">
        <f>'[3]60-21-53'!B13</f>
        <v xml:space="preserve"> LONGEVITY            </v>
      </c>
      <c r="C11" s="25">
        <f>'[3]60-21-53'!E13</f>
        <v>420</v>
      </c>
      <c r="D11" s="25">
        <f>'[3]60-21-53'!F13</f>
        <v>420</v>
      </c>
      <c r="E11" s="25">
        <f>'[3]60-21-53'!G13</f>
        <v>600</v>
      </c>
      <c r="F11" s="25">
        <f>'[3]60-21-53'!H13</f>
        <v>600</v>
      </c>
      <c r="G11" s="25">
        <f>'[3]60-21-53'!I13</f>
        <v>600</v>
      </c>
      <c r="H11" s="25">
        <f>'[3]60-21-53'!J13</f>
        <v>780</v>
      </c>
    </row>
    <row r="12" spans="1:8" x14ac:dyDescent="0.25">
      <c r="A12" s="24" t="str">
        <f>'[3]60-21-53'!A14</f>
        <v xml:space="preserve"> 60-5111-21-53                          </v>
      </c>
      <c r="B12" s="24" t="str">
        <f>'[3]60-21-53'!B14</f>
        <v xml:space="preserve"> RETIREMENT           </v>
      </c>
      <c r="C12" s="25">
        <f>'[3]60-21-53'!E14</f>
        <v>19289</v>
      </c>
      <c r="D12" s="25">
        <f>'[3]60-21-53'!F14</f>
        <v>17437.91</v>
      </c>
      <c r="E12" s="25">
        <f>'[3]60-21-53'!G14</f>
        <v>20786</v>
      </c>
      <c r="F12" s="25">
        <f>'[3]60-21-53'!H14</f>
        <v>9765.69</v>
      </c>
      <c r="G12" s="25">
        <f>'[3]60-21-53'!I14</f>
        <v>21089</v>
      </c>
      <c r="H12" s="25">
        <f>'[3]60-21-53'!J14</f>
        <v>22153</v>
      </c>
    </row>
    <row r="13" spans="1:8" x14ac:dyDescent="0.25">
      <c r="A13" s="24" t="str">
        <f>'[3]60-21-53'!A15</f>
        <v xml:space="preserve"> 60-5112-21-53                          </v>
      </c>
      <c r="B13" s="24" t="s">
        <v>373</v>
      </c>
      <c r="C13" s="25">
        <f>'[3]60-21-53'!E15</f>
        <v>11638</v>
      </c>
      <c r="D13" s="25">
        <f>'[3]60-21-53'!F15</f>
        <v>10445.32</v>
      </c>
      <c r="E13" s="25">
        <f>'[3]60-21-53'!G15</f>
        <v>12138</v>
      </c>
      <c r="F13" s="25">
        <f>'[3]60-21-53'!H15</f>
        <v>5678.56</v>
      </c>
      <c r="G13" s="25">
        <f>'[3]60-21-53'!I15</f>
        <v>12198</v>
      </c>
      <c r="H13" s="25">
        <f>'[3]60-21-53'!J15</f>
        <v>12666</v>
      </c>
    </row>
    <row r="14" spans="1:8" x14ac:dyDescent="0.25">
      <c r="A14" s="24" t="str">
        <f>'[3]60-21-53'!A16</f>
        <v xml:space="preserve"> 60-5116-21-53                          </v>
      </c>
      <c r="B14" s="24" t="str">
        <f>'[3]60-21-53'!B16</f>
        <v xml:space="preserve"> HEALTH/LIFE INSURANC </v>
      </c>
      <c r="C14" s="25">
        <f>'[3]60-21-53'!E16</f>
        <v>19927</v>
      </c>
      <c r="D14" s="25">
        <f>'[3]60-21-53'!F16</f>
        <v>16478.52</v>
      </c>
      <c r="E14" s="25">
        <f>'[3]60-21-53'!G16</f>
        <v>23409</v>
      </c>
      <c r="F14" s="25">
        <f>'[3]60-21-53'!H16</f>
        <v>7736.93</v>
      </c>
      <c r="G14" s="25">
        <f>'[3]60-21-53'!I16</f>
        <v>19388</v>
      </c>
      <c r="H14" s="25">
        <f>'[3]60-21-53'!J16</f>
        <v>26684</v>
      </c>
    </row>
    <row r="15" spans="1:8" x14ac:dyDescent="0.25">
      <c r="A15" s="24" t="str">
        <f>'[3]60-21-53'!A17</f>
        <v xml:space="preserve"> 60-5118-21-53                          </v>
      </c>
      <c r="B15" s="24" t="str">
        <f>'[3]60-21-53'!B17</f>
        <v xml:space="preserve"> WORKER COMPENSATION  </v>
      </c>
      <c r="C15" s="25">
        <f>'[3]60-21-53'!E17</f>
        <v>3604</v>
      </c>
      <c r="D15" s="25">
        <f>'[3]60-21-53'!F17</f>
        <v>3196.25</v>
      </c>
      <c r="E15" s="25">
        <f>'[3]60-21-53'!G17</f>
        <v>3491</v>
      </c>
      <c r="F15" s="25">
        <f>'[3]60-21-53'!H17</f>
        <v>1577.61</v>
      </c>
      <c r="G15" s="25">
        <f>'[3]60-21-53'!I17</f>
        <v>3449</v>
      </c>
      <c r="H15" s="25">
        <f>'[3]60-21-53'!J17</f>
        <v>2748</v>
      </c>
    </row>
    <row r="16" spans="1:8" x14ac:dyDescent="0.25">
      <c r="A16" s="24" t="str">
        <f>'[3]60-21-53'!A18</f>
        <v xml:space="preserve"> 60-5119-21-53                          </v>
      </c>
      <c r="B16" s="24" t="str">
        <f>'[3]60-21-53'!B18</f>
        <v xml:space="preserve"> OTHER PAYROLL EXPENS </v>
      </c>
      <c r="C16" s="25">
        <f>'[3]60-21-53'!E18</f>
        <v>2160</v>
      </c>
      <c r="D16" s="31">
        <f>'[3]60-21-53'!F18</f>
        <v>2154</v>
      </c>
      <c r="E16" s="25">
        <f>'[3]60-21-53'!G18</f>
        <v>2160</v>
      </c>
      <c r="F16" s="25">
        <f>'[3]60-21-53'!H18</f>
        <v>1101.9100000000001</v>
      </c>
      <c r="G16" s="25">
        <f>'[3]60-21-53'!I18</f>
        <v>2353</v>
      </c>
      <c r="H16" s="25">
        <f>'[3]60-21-53'!J18</f>
        <v>2410</v>
      </c>
    </row>
    <row r="17" spans="1:8" x14ac:dyDescent="0.25">
      <c r="A17" s="24" t="str">
        <f>'[3]60-21-53'!A19</f>
        <v xml:space="preserve"> 60-5121-21-53                          </v>
      </c>
      <c r="B17" s="24" t="str">
        <f>'[3]60-21-53'!B19</f>
        <v xml:space="preserve"> ACCRUED VACATION BEN </v>
      </c>
      <c r="C17" s="25">
        <f>'[3]60-21-53'!E19</f>
        <v>0</v>
      </c>
      <c r="D17" s="31">
        <f>'[3]60-21-53'!F19</f>
        <v>637.67999999999995</v>
      </c>
      <c r="E17" s="25">
        <f>'[3]60-21-53'!G19</f>
        <v>0</v>
      </c>
      <c r="F17" s="25">
        <f>'[3]60-21-53'!H19</f>
        <v>0</v>
      </c>
      <c r="G17" s="25">
        <f>'[3]60-21-53'!I19</f>
        <v>0</v>
      </c>
      <c r="H17" s="25">
        <f>'[3]60-21-53'!J19</f>
        <v>0</v>
      </c>
    </row>
    <row r="18" spans="1:8" x14ac:dyDescent="0.25">
      <c r="A18" s="24" t="str">
        <f>'[3]60-21-53'!A20</f>
        <v xml:space="preserve"> 60-5123-21-53                          </v>
      </c>
      <c r="B18" s="24" t="str">
        <f>'[3]60-21-53'!B20</f>
        <v xml:space="preserve"> ACCRUED COMP-TIME BE </v>
      </c>
      <c r="C18" s="25">
        <f>'[3]60-21-53'!E20</f>
        <v>0</v>
      </c>
      <c r="D18" s="25">
        <f>'[3]60-21-53'!F20</f>
        <v>21.71</v>
      </c>
      <c r="E18" s="25">
        <f>'[3]60-21-53'!G20</f>
        <v>0</v>
      </c>
      <c r="F18" s="25">
        <f>'[3]60-21-53'!H20</f>
        <v>0</v>
      </c>
      <c r="G18" s="25">
        <f>'[3]60-21-53'!I20</f>
        <v>0</v>
      </c>
      <c r="H18" s="25">
        <f>'[3]60-21-53'!J20</f>
        <v>0</v>
      </c>
    </row>
    <row r="19" spans="1:8" x14ac:dyDescent="0.25">
      <c r="A19" s="32"/>
      <c r="B19" s="39" t="s">
        <v>108</v>
      </c>
      <c r="C19" s="33">
        <f>SUM(C8:C18)</f>
        <v>208113</v>
      </c>
      <c r="D19" s="33">
        <f t="shared" ref="D19:H19" si="0">SUM(D8:D18)</f>
        <v>187182.94999999998</v>
      </c>
      <c r="E19" s="33">
        <f t="shared" si="0"/>
        <v>218493</v>
      </c>
      <c r="F19" s="33">
        <f t="shared" si="0"/>
        <v>99989.7</v>
      </c>
      <c r="G19" s="33">
        <f t="shared" si="0"/>
        <v>216748</v>
      </c>
      <c r="H19" s="33">
        <f t="shared" si="0"/>
        <v>229818</v>
      </c>
    </row>
    <row r="20" spans="1:8" x14ac:dyDescent="0.25">
      <c r="A20" s="24" t="str">
        <f>'[3]60-21-53'!A22</f>
        <v xml:space="preserve"> 60-5201-21-53                          </v>
      </c>
      <c r="B20" s="24" t="str">
        <f>'[3]60-21-53'!B22</f>
        <v xml:space="preserve"> OFFICE SUPPLIES      </v>
      </c>
      <c r="C20" s="25">
        <f>'[3]60-21-53'!E22</f>
        <v>700</v>
      </c>
      <c r="D20" s="25">
        <f>'[3]60-21-53'!F22</f>
        <v>594.04</v>
      </c>
      <c r="E20" s="25">
        <f>'[3]60-21-53'!G22</f>
        <v>700</v>
      </c>
      <c r="F20" s="25">
        <f>'[3]60-21-53'!H22</f>
        <v>437.08</v>
      </c>
      <c r="G20" s="25">
        <f>'[3]60-21-53'!I22</f>
        <v>700</v>
      </c>
      <c r="H20" s="25">
        <f>'[3]60-21-53'!J22</f>
        <v>700</v>
      </c>
    </row>
    <row r="21" spans="1:8" x14ac:dyDescent="0.25">
      <c r="A21" s="24" t="str">
        <f>'[3]60-21-53'!A23</f>
        <v xml:space="preserve"> 60-5206-21-53                          </v>
      </c>
      <c r="B21" s="24" t="str">
        <f>'[3]60-21-53'!B23</f>
        <v xml:space="preserve"> FUELS OILS LUBRICANT </v>
      </c>
      <c r="C21" s="25">
        <f>'[3]60-21-53'!E23</f>
        <v>20625</v>
      </c>
      <c r="D21" s="25">
        <f>'[3]60-21-53'!F23</f>
        <v>16283.89</v>
      </c>
      <c r="E21" s="25">
        <f>'[3]60-21-53'!G23</f>
        <v>20625</v>
      </c>
      <c r="F21" s="25">
        <f>'[3]60-21-53'!H23</f>
        <v>6717.54</v>
      </c>
      <c r="G21" s="25">
        <f>'[3]60-21-53'!I23</f>
        <v>20625</v>
      </c>
      <c r="H21" s="25">
        <f>'[3]60-21-53'!J23</f>
        <v>20625</v>
      </c>
    </row>
    <row r="22" spans="1:8" x14ac:dyDescent="0.25">
      <c r="A22" s="24" t="str">
        <f>'[3]60-21-53'!A24</f>
        <v xml:space="preserve"> 60-5207-21-53                          </v>
      </c>
      <c r="B22" s="24" t="str">
        <f>'[3]60-21-53'!B24</f>
        <v xml:space="preserve"> SMALL TOOLS AND INST </v>
      </c>
      <c r="C22" s="25">
        <f>'[3]60-21-53'!E24</f>
        <v>1300</v>
      </c>
      <c r="D22" s="25">
        <f>'[3]60-21-53'!F24</f>
        <v>760.95</v>
      </c>
      <c r="E22" s="25">
        <f>'[3]60-21-53'!G24</f>
        <v>1300</v>
      </c>
      <c r="F22" s="25">
        <f>'[3]60-21-53'!H24</f>
        <v>34.9</v>
      </c>
      <c r="G22" s="25">
        <f>'[3]60-21-53'!I24</f>
        <v>1300</v>
      </c>
      <c r="H22" s="25">
        <f>'[3]60-21-53'!J24</f>
        <v>1300</v>
      </c>
    </row>
    <row r="23" spans="1:8" x14ac:dyDescent="0.25">
      <c r="A23" s="24" t="str">
        <f>'[3]60-21-53'!A25</f>
        <v xml:space="preserve"> 60-5208-21-53                          </v>
      </c>
      <c r="B23" s="24" t="str">
        <f>'[3]60-21-53'!B25</f>
        <v xml:space="preserve"> CLEANING SUPPLIES    </v>
      </c>
      <c r="C23" s="25">
        <f>'[3]60-21-53'!E25</f>
        <v>850</v>
      </c>
      <c r="D23" s="25">
        <f>'[3]60-21-53'!F25</f>
        <v>675.54</v>
      </c>
      <c r="E23" s="25">
        <f>'[3]60-21-53'!G25</f>
        <v>850</v>
      </c>
      <c r="F23" s="25">
        <f>'[3]60-21-53'!H25</f>
        <v>394.13</v>
      </c>
      <c r="G23" s="25">
        <f>'[3]60-21-53'!I25</f>
        <v>850</v>
      </c>
      <c r="H23" s="25">
        <f>'[3]60-21-53'!J25</f>
        <v>850</v>
      </c>
    </row>
    <row r="24" spans="1:8" x14ac:dyDescent="0.25">
      <c r="A24" s="24" t="str">
        <f>'[3]60-21-53'!A26</f>
        <v xml:space="preserve"> 60-5209-21-53                          </v>
      </c>
      <c r="B24" s="24" t="str">
        <f>'[3]60-21-53'!B26</f>
        <v xml:space="preserve"> CHEMICAL &amp; MEDICAL S </v>
      </c>
      <c r="C24" s="25">
        <f>'[3]60-21-53'!E26</f>
        <v>69300</v>
      </c>
      <c r="D24" s="25">
        <f>'[3]60-21-53'!F26</f>
        <v>84114.07</v>
      </c>
      <c r="E24" s="25">
        <f>'[3]60-21-53'!G26</f>
        <v>69300</v>
      </c>
      <c r="F24" s="25">
        <f>'[3]60-21-53'!H26</f>
        <v>45665.18</v>
      </c>
      <c r="G24" s="25">
        <f>'[3]60-21-53'!I26</f>
        <v>99300</v>
      </c>
      <c r="H24" s="25">
        <f>'[3]60-21-53'!J26</f>
        <v>79300</v>
      </c>
    </row>
    <row r="25" spans="1:8" x14ac:dyDescent="0.25">
      <c r="A25" s="24" t="str">
        <f>'[3]60-21-53'!A27</f>
        <v xml:space="preserve"> 60-5221-21-53                          </v>
      </c>
      <c r="B25" s="24" t="str">
        <f>'[3]60-21-53'!B27</f>
        <v xml:space="preserve"> SAFETY SUPPLIES      </v>
      </c>
      <c r="C25" s="25">
        <f>'[3]60-21-53'!E27</f>
        <v>900</v>
      </c>
      <c r="D25" s="25">
        <f>'[3]60-21-53'!F27</f>
        <v>492.53</v>
      </c>
      <c r="E25" s="25">
        <f>'[3]60-21-53'!G27</f>
        <v>600</v>
      </c>
      <c r="F25" s="25">
        <f>'[3]60-21-53'!H27</f>
        <v>370.7</v>
      </c>
      <c r="G25" s="25">
        <f>'[3]60-21-53'!I27</f>
        <v>600</v>
      </c>
      <c r="H25" s="25">
        <f>'[3]60-21-53'!J27</f>
        <v>600</v>
      </c>
    </row>
    <row r="26" spans="1:8" x14ac:dyDescent="0.25">
      <c r="A26" s="24" t="str">
        <f>'[3]60-21-53'!A28</f>
        <v xml:space="preserve"> 60-5223-21-53                          </v>
      </c>
      <c r="B26" s="24" t="str">
        <f>'[3]60-21-53'!B28</f>
        <v xml:space="preserve"> LABORATORY SUPPLIES  </v>
      </c>
      <c r="C26" s="25">
        <f>'[3]60-21-53'!E28</f>
        <v>9630</v>
      </c>
      <c r="D26" s="25">
        <f>'[3]60-21-53'!F28</f>
        <v>9466.51</v>
      </c>
      <c r="E26" s="25">
        <f>'[3]60-21-53'!G28</f>
        <v>7630</v>
      </c>
      <c r="F26" s="25">
        <f>'[3]60-21-53'!H28</f>
        <v>6316.67</v>
      </c>
      <c r="G26" s="25">
        <f>'[3]60-21-53'!I28</f>
        <v>7630</v>
      </c>
      <c r="H26" s="25">
        <f>'[3]60-21-53'!J28</f>
        <v>10000</v>
      </c>
    </row>
    <row r="27" spans="1:8" x14ac:dyDescent="0.25">
      <c r="A27" s="24" t="str">
        <f>'[3]60-21-53'!A29</f>
        <v xml:space="preserve"> 60-5299-21-53                          </v>
      </c>
      <c r="B27" s="24" t="str">
        <f>'[3]60-21-53'!B29</f>
        <v xml:space="preserve"> MISCELLANEOUS SUPPLI </v>
      </c>
      <c r="C27" s="25">
        <f>'[3]60-21-53'!E29</f>
        <v>3000</v>
      </c>
      <c r="D27" s="25">
        <f>'[3]60-21-53'!F29</f>
        <v>2089.5</v>
      </c>
      <c r="E27" s="25">
        <f>'[3]60-21-53'!G29</f>
        <v>3000</v>
      </c>
      <c r="F27" s="25">
        <f>'[3]60-21-53'!H29</f>
        <v>1023.22</v>
      </c>
      <c r="G27" s="25">
        <f>'[3]60-21-53'!I29</f>
        <v>2700</v>
      </c>
      <c r="H27" s="25">
        <f>'[3]60-21-53'!J29</f>
        <v>3000</v>
      </c>
    </row>
    <row r="28" spans="1:8" x14ac:dyDescent="0.25">
      <c r="A28" s="32"/>
      <c r="B28" s="39" t="s">
        <v>109</v>
      </c>
      <c r="C28" s="33">
        <f>SUM(C20:C27)</f>
        <v>106305</v>
      </c>
      <c r="D28" s="33">
        <f t="shared" ref="D28:H28" si="1">SUM(D20:D27)</f>
        <v>114477.03</v>
      </c>
      <c r="E28" s="33">
        <f t="shared" si="1"/>
        <v>104005</v>
      </c>
      <c r="F28" s="33">
        <f t="shared" si="1"/>
        <v>60959.42</v>
      </c>
      <c r="G28" s="33">
        <f t="shared" si="1"/>
        <v>133705</v>
      </c>
      <c r="H28" s="33">
        <f t="shared" si="1"/>
        <v>116375</v>
      </c>
    </row>
    <row r="29" spans="1:8" x14ac:dyDescent="0.25">
      <c r="A29" s="31" t="str">
        <f>'[3]60-21-53'!A31</f>
        <v xml:space="preserve"> 60-5304-21-53                          </v>
      </c>
      <c r="B29" s="31" t="str">
        <f>'[3]60-21-53'!B31</f>
        <v xml:space="preserve"> MACHINERY &amp; EQUIPMEN </v>
      </c>
      <c r="C29" s="25">
        <f>'[3]60-21-53'!E31</f>
        <v>3000</v>
      </c>
      <c r="D29" s="25">
        <f>'[3]60-21-53'!F31</f>
        <v>2050.4299999999998</v>
      </c>
      <c r="E29" s="25">
        <f>'[3]60-21-53'!G31</f>
        <v>3000</v>
      </c>
      <c r="F29" s="25">
        <f>'[3]60-21-53'!H31</f>
        <v>271</v>
      </c>
      <c r="G29" s="25">
        <f>'[3]60-21-53'!I31</f>
        <v>3000</v>
      </c>
      <c r="H29" s="25">
        <f>'[3]60-21-53'!J31</f>
        <v>14000</v>
      </c>
    </row>
    <row r="30" spans="1:8" x14ac:dyDescent="0.25">
      <c r="A30" s="31" t="str">
        <f>'[3]60-21-53'!A32</f>
        <v xml:space="preserve"> 60-5305-21-53                          </v>
      </c>
      <c r="B30" s="31" t="str">
        <f>'[3]60-21-53'!B32</f>
        <v xml:space="preserve"> VEHICLE MAINTENANCE  </v>
      </c>
      <c r="C30" s="25">
        <f>'[3]60-21-53'!E32</f>
        <v>8075</v>
      </c>
      <c r="D30" s="25">
        <f>'[3]60-21-53'!F32</f>
        <v>3057.24</v>
      </c>
      <c r="E30" s="25">
        <f>'[3]60-21-53'!G32</f>
        <v>8075</v>
      </c>
      <c r="F30" s="25">
        <f>'[3]60-21-53'!H32</f>
        <v>992.31</v>
      </c>
      <c r="G30" s="25">
        <f>'[3]60-21-53'!I32</f>
        <v>7000</v>
      </c>
      <c r="H30" s="25">
        <f>'[3]60-21-53'!J32</f>
        <v>8075</v>
      </c>
    </row>
    <row r="31" spans="1:8" x14ac:dyDescent="0.25">
      <c r="A31" s="31" t="str">
        <f>'[3]60-21-53'!A33</f>
        <v xml:space="preserve"> 60-5307-21-53                          </v>
      </c>
      <c r="B31" s="31" t="str">
        <f>'[3]60-21-53'!B33</f>
        <v xml:space="preserve"> WATER/SEWER PLANT MA </v>
      </c>
      <c r="C31" s="25">
        <f>'[3]60-21-53'!E33</f>
        <v>47000</v>
      </c>
      <c r="D31" s="25">
        <f>'[3]60-21-53'!F33</f>
        <v>45689.7</v>
      </c>
      <c r="E31" s="25">
        <f>'[3]60-21-53'!G33</f>
        <v>42000</v>
      </c>
      <c r="F31" s="25">
        <f>'[3]60-21-53'!H33</f>
        <v>23469.51</v>
      </c>
      <c r="G31" s="25">
        <f>'[3]60-21-53'!I33</f>
        <v>42000</v>
      </c>
      <c r="H31" s="25">
        <f>'[3]60-21-53'!J33</f>
        <v>67000</v>
      </c>
    </row>
    <row r="32" spans="1:8" x14ac:dyDescent="0.25">
      <c r="A32" s="31" t="str">
        <f>'[3]60-21-53'!A34</f>
        <v xml:space="preserve"> 60-5399-21-53                          </v>
      </c>
      <c r="B32" s="31" t="str">
        <f>'[3]60-21-53'!B34</f>
        <v xml:space="preserve"> MISCELLANEOUS MAINTE </v>
      </c>
      <c r="C32" s="25">
        <f>'[3]60-21-53'!E34</f>
        <v>3500</v>
      </c>
      <c r="D32" s="25">
        <f>'[3]60-21-53'!F34</f>
        <v>3269.44</v>
      </c>
      <c r="E32" s="25">
        <f>'[3]60-21-53'!G34</f>
        <v>3500</v>
      </c>
      <c r="F32" s="25">
        <f>'[3]60-21-53'!H34</f>
        <v>633.1</v>
      </c>
      <c r="G32" s="25">
        <f>'[3]60-21-53'!I34</f>
        <v>3500</v>
      </c>
      <c r="H32" s="25">
        <f>'[3]60-21-53'!J34</f>
        <v>3500</v>
      </c>
    </row>
    <row r="33" spans="1:8" x14ac:dyDescent="0.25">
      <c r="A33" s="32"/>
      <c r="B33" s="39" t="s">
        <v>111</v>
      </c>
      <c r="C33" s="33">
        <f>SUM(C29:C32)</f>
        <v>61575</v>
      </c>
      <c r="D33" s="33">
        <f t="shared" ref="D33:H33" si="2">SUM(D29:D32)</f>
        <v>54066.81</v>
      </c>
      <c r="E33" s="33">
        <f t="shared" si="2"/>
        <v>56575</v>
      </c>
      <c r="F33" s="33">
        <f t="shared" si="2"/>
        <v>25365.919999999998</v>
      </c>
      <c r="G33" s="33">
        <f t="shared" si="2"/>
        <v>55500</v>
      </c>
      <c r="H33" s="33">
        <f t="shared" si="2"/>
        <v>92575</v>
      </c>
    </row>
    <row r="34" spans="1:8" x14ac:dyDescent="0.25">
      <c r="A34" s="31" t="str">
        <f>'[3]60-21-53'!A36</f>
        <v xml:space="preserve"> 60-5401-21-53                          </v>
      </c>
      <c r="B34" s="31" t="str">
        <f>'[3]60-21-53'!B36</f>
        <v xml:space="preserve"> COMMUNICATIONS       </v>
      </c>
      <c r="C34" s="25">
        <f>'[3]60-21-53'!E36</f>
        <v>5800</v>
      </c>
      <c r="D34" s="25">
        <f>'[3]60-21-53'!F36</f>
        <v>5846.39</v>
      </c>
      <c r="E34" s="25">
        <f>'[3]60-21-53'!G36</f>
        <v>5800</v>
      </c>
      <c r="F34" s="25">
        <f>'[3]60-21-53'!H36</f>
        <v>2248.42</v>
      </c>
      <c r="G34" s="25">
        <f>'[3]60-21-53'!I36</f>
        <v>5800</v>
      </c>
      <c r="H34" s="25">
        <f>'[3]60-21-53'!J36</f>
        <v>5900</v>
      </c>
    </row>
    <row r="35" spans="1:8" x14ac:dyDescent="0.25">
      <c r="A35" s="31" t="str">
        <f>'[3]60-21-53'!A37</f>
        <v xml:space="preserve"> 60-5403-21-53                          </v>
      </c>
      <c r="B35" s="31" t="str">
        <f>'[3]60-21-53'!B37</f>
        <v xml:space="preserve"> GENERAL INSURANCE    </v>
      </c>
      <c r="C35" s="25">
        <f>'[3]60-21-53'!E37</f>
        <v>8288</v>
      </c>
      <c r="D35" s="25">
        <f>'[3]60-21-53'!F37</f>
        <v>17124.189999999999</v>
      </c>
      <c r="E35" s="25">
        <f>'[3]60-21-53'!G37</f>
        <v>8288</v>
      </c>
      <c r="F35" s="25">
        <f>'[3]60-21-53'!H37</f>
        <v>5726.84</v>
      </c>
      <c r="G35" s="25">
        <f>'[3]60-21-53'!I37</f>
        <v>8288</v>
      </c>
      <c r="H35" s="25">
        <f>'[3]60-21-53'!J37</f>
        <v>8288</v>
      </c>
    </row>
    <row r="36" spans="1:8" x14ac:dyDescent="0.25">
      <c r="A36" s="31" t="str">
        <f>'[3]60-21-53'!A38</f>
        <v xml:space="preserve"> 60-5404-21-53                          </v>
      </c>
      <c r="B36" s="31" t="str">
        <f>'[3]60-21-53'!B38</f>
        <v xml:space="preserve"> PROFESSIONAL FEES    </v>
      </c>
      <c r="C36" s="25">
        <f>'[3]60-21-53'!E38</f>
        <v>48036</v>
      </c>
      <c r="D36" s="25">
        <f>'[3]60-21-53'!F38</f>
        <v>16226.02</v>
      </c>
      <c r="E36" s="25">
        <f>'[3]60-21-53'!G38</f>
        <v>57536</v>
      </c>
      <c r="F36" s="25">
        <f>'[3]60-21-53'!H38</f>
        <v>13241.63</v>
      </c>
      <c r="G36" s="25">
        <f>'[3]60-21-53'!I38</f>
        <v>50000</v>
      </c>
      <c r="H36" s="25">
        <f>'[3]60-21-53'!J38</f>
        <v>57536</v>
      </c>
    </row>
    <row r="37" spans="1:8" x14ac:dyDescent="0.25">
      <c r="A37" s="31" t="str">
        <f>'[3]60-21-53'!A39</f>
        <v xml:space="preserve"> 60-5405-21-53                          </v>
      </c>
      <c r="B37" s="31" t="str">
        <f>'[3]60-21-53'!B39</f>
        <v xml:space="preserve"> ADVERTISING          </v>
      </c>
      <c r="C37" s="25">
        <f>'[3]60-21-53'!E39</f>
        <v>1000</v>
      </c>
      <c r="D37" s="25">
        <f>'[3]60-21-53'!F39</f>
        <v>1000</v>
      </c>
      <c r="E37" s="25">
        <f>'[3]60-21-53'!G39</f>
        <v>1000</v>
      </c>
      <c r="F37" s="25">
        <f>'[3]60-21-53'!H39</f>
        <v>0</v>
      </c>
      <c r="G37" s="25">
        <f>'[3]60-21-53'!I39</f>
        <v>1000</v>
      </c>
      <c r="H37" s="25">
        <f>'[3]60-21-53'!J39</f>
        <v>1000</v>
      </c>
    </row>
    <row r="38" spans="1:8" x14ac:dyDescent="0.25">
      <c r="A38" s="31" t="str">
        <f>'[3]60-21-53'!A40</f>
        <v xml:space="preserve"> 60-5406-21-53                          </v>
      </c>
      <c r="B38" s="31" t="str">
        <f>'[3]60-21-53'!B40</f>
        <v xml:space="preserve"> TRAINING             </v>
      </c>
      <c r="C38" s="25">
        <f>'[3]60-21-53'!E40</f>
        <v>2600</v>
      </c>
      <c r="D38" s="25">
        <f>'[3]60-21-53'!F40</f>
        <v>2641.88</v>
      </c>
      <c r="E38" s="25">
        <f>'[3]60-21-53'!G40</f>
        <v>2600</v>
      </c>
      <c r="F38" s="25">
        <f>'[3]60-21-53'!H40</f>
        <v>138.75</v>
      </c>
      <c r="G38" s="25">
        <f>'[3]60-21-53'!I40</f>
        <v>2600</v>
      </c>
      <c r="H38" s="25">
        <f>'[3]60-21-53'!J40</f>
        <v>2600</v>
      </c>
    </row>
    <row r="39" spans="1:8" x14ac:dyDescent="0.25">
      <c r="A39" s="31" t="str">
        <f>'[3]60-21-53'!A41</f>
        <v xml:space="preserve"> 60-5408-21-53                          </v>
      </c>
      <c r="B39" s="31" t="str">
        <f>'[3]60-21-53'!B41</f>
        <v xml:space="preserve"> ELECTRIC UTILITY SER </v>
      </c>
      <c r="C39" s="25">
        <f>'[3]60-21-53'!E41</f>
        <v>51005</v>
      </c>
      <c r="D39" s="25">
        <f>'[3]60-21-53'!F41</f>
        <v>65022</v>
      </c>
      <c r="E39" s="25">
        <f>'[3]60-21-53'!G41</f>
        <v>51005</v>
      </c>
      <c r="F39" s="25">
        <f>'[3]60-21-53'!H41</f>
        <v>15734</v>
      </c>
      <c r="G39" s="25">
        <f>'[3]60-21-53'!I41</f>
        <v>65000</v>
      </c>
      <c r="H39" s="25">
        <f>'[3]60-21-53'!J41</f>
        <v>66000</v>
      </c>
    </row>
    <row r="40" spans="1:8" x14ac:dyDescent="0.25">
      <c r="A40" s="31" t="str">
        <f>'[3]60-21-53'!A42</f>
        <v xml:space="preserve"> 60-5409-21-53                          </v>
      </c>
      <c r="B40" s="31" t="str">
        <f>'[3]60-21-53'!B42</f>
        <v xml:space="preserve"> CONTRACTUAL SERVICES </v>
      </c>
      <c r="C40" s="25">
        <f>'[3]60-21-53'!E42</f>
        <v>9000</v>
      </c>
      <c r="D40" s="25">
        <f>'[3]60-21-53'!F42</f>
        <v>275</v>
      </c>
      <c r="E40" s="25">
        <f>'[3]60-21-53'!G42</f>
        <v>9000</v>
      </c>
      <c r="F40" s="25">
        <f>'[3]60-21-53'!H42</f>
        <v>0</v>
      </c>
      <c r="G40" s="25">
        <f>'[3]60-21-53'!I42</f>
        <v>4000</v>
      </c>
      <c r="H40" s="25">
        <f>'[3]60-21-53'!J42</f>
        <v>9000</v>
      </c>
    </row>
    <row r="41" spans="1:8" x14ac:dyDescent="0.25">
      <c r="A41" s="31" t="str">
        <f>'[3]60-21-53'!A43</f>
        <v xml:space="preserve"> 60-5417-21-53                          </v>
      </c>
      <c r="B41" s="31" t="str">
        <f>'[3]60-21-53'!B43</f>
        <v xml:space="preserve"> INSPECTION AND PERMI </v>
      </c>
      <c r="C41" s="25">
        <f>'[3]60-21-53'!E43</f>
        <v>2000</v>
      </c>
      <c r="D41" s="25">
        <f>'[3]60-21-53'!F43</f>
        <v>995</v>
      </c>
      <c r="E41" s="25">
        <f>'[3]60-21-53'!G43</f>
        <v>2000</v>
      </c>
      <c r="F41" s="25">
        <f>'[3]60-21-53'!H43</f>
        <v>0</v>
      </c>
      <c r="G41" s="25">
        <f>'[3]60-21-53'!I43</f>
        <v>2000</v>
      </c>
      <c r="H41" s="25">
        <f>'[3]60-21-53'!J43</f>
        <v>14250</v>
      </c>
    </row>
    <row r="42" spans="1:8" x14ac:dyDescent="0.25">
      <c r="A42" s="31" t="str">
        <f>'[3]60-21-53'!A44</f>
        <v xml:space="preserve"> 60-5455-21-53                          </v>
      </c>
      <c r="B42" s="31" t="str">
        <f>'[3]60-21-53'!B44</f>
        <v xml:space="preserve"> UNIFORM PURCHASE/REN </v>
      </c>
      <c r="C42" s="25">
        <f>'[3]60-21-53'!E44</f>
        <v>1800</v>
      </c>
      <c r="D42" s="25">
        <f>'[3]60-21-53'!F44</f>
        <v>1172.95</v>
      </c>
      <c r="E42" s="25">
        <f>'[3]60-21-53'!G44</f>
        <v>1800</v>
      </c>
      <c r="F42" s="25">
        <f>'[3]60-21-53'!H44</f>
        <v>499.45</v>
      </c>
      <c r="G42" s="25">
        <f>'[3]60-21-53'!I44</f>
        <v>1800</v>
      </c>
      <c r="H42" s="25">
        <f>'[3]60-21-53'!J44</f>
        <v>1800</v>
      </c>
    </row>
    <row r="43" spans="1:8" x14ac:dyDescent="0.25">
      <c r="A43" s="31" t="str">
        <f>'[3]60-21-53'!A45</f>
        <v xml:space="preserve"> 60-5499-21-53                          </v>
      </c>
      <c r="B43" s="31" t="str">
        <f>'[3]60-21-53'!B45</f>
        <v xml:space="preserve"> MISCELLANEOUS SERVIC </v>
      </c>
      <c r="C43" s="25">
        <f>'[3]60-21-53'!E45</f>
        <v>4228</v>
      </c>
      <c r="D43" s="25">
        <f>'[3]60-21-53'!F45</f>
        <v>4228</v>
      </c>
      <c r="E43" s="25">
        <f>'[3]60-21-53'!G45</f>
        <v>4228</v>
      </c>
      <c r="F43" s="25">
        <f>'[3]60-21-53'!H45</f>
        <v>0</v>
      </c>
      <c r="G43" s="25">
        <f>'[3]60-21-53'!I45</f>
        <v>4228</v>
      </c>
      <c r="H43" s="25">
        <f>'[3]60-21-53'!J45</f>
        <v>4228</v>
      </c>
    </row>
    <row r="44" spans="1:8" x14ac:dyDescent="0.25">
      <c r="A44" s="32"/>
      <c r="B44" s="39" t="s">
        <v>116</v>
      </c>
      <c r="C44" s="33">
        <f t="shared" ref="C44:H44" si="3">SUM(C34:C43)</f>
        <v>133757</v>
      </c>
      <c r="D44" s="33">
        <f t="shared" si="3"/>
        <v>114531.43</v>
      </c>
      <c r="E44" s="33">
        <f t="shared" si="3"/>
        <v>143257</v>
      </c>
      <c r="F44" s="33">
        <f t="shared" si="3"/>
        <v>37589.089999999997</v>
      </c>
      <c r="G44" s="33">
        <f t="shared" si="3"/>
        <v>144716</v>
      </c>
      <c r="H44" s="33">
        <f t="shared" si="3"/>
        <v>170602</v>
      </c>
    </row>
    <row r="45" spans="1:8" x14ac:dyDescent="0.25">
      <c r="A45" s="51" t="str">
        <f>'[3]60-21-53'!A48</f>
        <v xml:space="preserve"> 60-5504-21-53                          </v>
      </c>
      <c r="B45" s="51" t="str">
        <f>'[3]60-21-53'!B48</f>
        <v xml:space="preserve"> MACHINERY &amp; EQUIPMEN </v>
      </c>
      <c r="C45" s="37">
        <f>'[3]60-21-53'!E48</f>
        <v>0</v>
      </c>
      <c r="D45" s="37">
        <f>'[3]60-21-53'!F48</f>
        <v>0</v>
      </c>
      <c r="E45" s="37">
        <f>'[3]60-21-53'!G48</f>
        <v>9975</v>
      </c>
      <c r="F45" s="37">
        <f>'[3]60-21-53'!H48</f>
        <v>0</v>
      </c>
      <c r="G45" s="37">
        <f>'[3]60-21-53'!I48</f>
        <v>9975</v>
      </c>
      <c r="H45" s="37">
        <f>'[3]60-21-53'!J48</f>
        <v>0</v>
      </c>
    </row>
    <row r="46" spans="1:8" x14ac:dyDescent="0.25">
      <c r="A46" s="32"/>
      <c r="B46" s="39" t="s">
        <v>117</v>
      </c>
      <c r="C46" s="33">
        <f>SUM(C45)</f>
        <v>0</v>
      </c>
      <c r="D46" s="33">
        <f t="shared" ref="D46:H46" si="4">SUM(D45)</f>
        <v>0</v>
      </c>
      <c r="E46" s="33">
        <f t="shared" si="4"/>
        <v>9975</v>
      </c>
      <c r="F46" s="33">
        <f t="shared" si="4"/>
        <v>0</v>
      </c>
      <c r="G46" s="33">
        <f t="shared" si="4"/>
        <v>9975</v>
      </c>
      <c r="H46" s="33">
        <f t="shared" si="4"/>
        <v>0</v>
      </c>
    </row>
    <row r="47" spans="1:8" x14ac:dyDescent="0.25">
      <c r="A47" s="51" t="str">
        <f>'[3]60-21-53'!A52</f>
        <v xml:space="preserve"> 60-6505-21-53</v>
      </c>
      <c r="B47" s="51" t="str">
        <f>'[3]60-21-53'!B52</f>
        <v xml:space="preserve"> MOTOR VEHICLES </v>
      </c>
      <c r="C47" s="37">
        <f>'[3]60-21-53'!E52</f>
        <v>0</v>
      </c>
      <c r="D47" s="37">
        <f>'[3]60-21-53'!F52</f>
        <v>0</v>
      </c>
      <c r="E47" s="37">
        <f>'[3]60-21-53'!G52</f>
        <v>0</v>
      </c>
      <c r="F47" s="37">
        <f>'[3]60-21-53'!H52</f>
        <v>0</v>
      </c>
      <c r="G47" s="37">
        <f>'[3]60-21-53'!I52</f>
        <v>0</v>
      </c>
      <c r="H47" s="37">
        <f>'[3]60-21-53'!J52</f>
        <v>0</v>
      </c>
    </row>
    <row r="48" spans="1:8" x14ac:dyDescent="0.25">
      <c r="A48" s="31" t="str">
        <f>'[3]60-21-53'!A54</f>
        <v xml:space="preserve"> 60-6507-21-53                          </v>
      </c>
      <c r="B48" s="31" t="str">
        <f>'[3]60-21-53'!B54</f>
        <v xml:space="preserve"> IMPROVEMENTS OTHER T </v>
      </c>
      <c r="C48" s="25">
        <f>'[3]60-21-53'!E54</f>
        <v>229000</v>
      </c>
      <c r="D48" s="25">
        <f>'[3]60-21-53'!F54</f>
        <v>0</v>
      </c>
      <c r="E48" s="25">
        <f>'[3]60-21-53'!G54</f>
        <v>356115</v>
      </c>
      <c r="F48" s="25">
        <f>'[3]60-21-53'!H54</f>
        <v>0</v>
      </c>
      <c r="G48" s="25">
        <f>'[3]60-21-53'!I54</f>
        <v>356115</v>
      </c>
      <c r="H48" s="25">
        <f>'[3]60-21-53'!J54</f>
        <v>415000</v>
      </c>
    </row>
    <row r="49" spans="1:8" ht="15.75" thickBot="1" x14ac:dyDescent="0.3">
      <c r="A49" s="40"/>
      <c r="B49" s="39" t="s">
        <v>133</v>
      </c>
      <c r="C49" s="33">
        <f t="shared" ref="C49:H49" si="5">SUM(C48:C48)</f>
        <v>229000</v>
      </c>
      <c r="D49" s="33">
        <f t="shared" si="5"/>
        <v>0</v>
      </c>
      <c r="E49" s="33">
        <f t="shared" si="5"/>
        <v>356115</v>
      </c>
      <c r="F49" s="33">
        <f t="shared" si="5"/>
        <v>0</v>
      </c>
      <c r="G49" s="33">
        <f t="shared" si="5"/>
        <v>356115</v>
      </c>
      <c r="H49" s="33">
        <f t="shared" si="5"/>
        <v>415000</v>
      </c>
    </row>
    <row r="50" spans="1:8" ht="16.5" thickTop="1" thickBot="1" x14ac:dyDescent="0.3">
      <c r="A50" s="48"/>
      <c r="B50" s="48" t="str">
        <f xml:space="preserve"> '[3]60-21-53'!B56</f>
        <v>MOSS LK PUMP STAT/TREAT PLANT</v>
      </c>
      <c r="C50" s="35">
        <f t="shared" ref="C50:H50" si="6">SUM(C8:C49)/2</f>
        <v>738750</v>
      </c>
      <c r="D50" s="35">
        <f t="shared" si="6"/>
        <v>470258.21999999986</v>
      </c>
      <c r="E50" s="35">
        <f t="shared" si="6"/>
        <v>888420</v>
      </c>
      <c r="F50" s="35">
        <f t="shared" si="6"/>
        <v>223904.13</v>
      </c>
      <c r="G50" s="35">
        <f t="shared" si="6"/>
        <v>916759</v>
      </c>
      <c r="H50" s="35">
        <f t="shared" si="6"/>
        <v>1024370</v>
      </c>
    </row>
    <row r="51" spans="1:8" ht="15.75" thickTop="1" x14ac:dyDescent="0.25"/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topLeftCell="A7" workbookViewId="0">
      <selection activeCell="N24" sqref="N24"/>
    </sheetView>
  </sheetViews>
  <sheetFormatPr defaultRowHeight="15" x14ac:dyDescent="0.25"/>
  <cols>
    <col min="1" max="1" width="12.28515625" customWidth="1"/>
    <col min="2" max="2" width="31.140625" bestFit="1" customWidth="1"/>
    <col min="3" max="3" width="8.85546875" bestFit="1" customWidth="1"/>
  </cols>
  <sheetData>
    <row r="1" spans="1:8" x14ac:dyDescent="0.25">
      <c r="A1" s="20" t="s">
        <v>0</v>
      </c>
      <c r="B1" s="21"/>
      <c r="C1" s="22"/>
      <c r="D1" s="22"/>
      <c r="E1" s="22"/>
      <c r="F1" s="22"/>
      <c r="G1" s="23"/>
      <c r="H1" s="23"/>
    </row>
    <row r="2" spans="1:8" x14ac:dyDescent="0.25">
      <c r="A2" s="20" t="str">
        <f>[1]Sheet1!$A$2</f>
        <v>BUDGET 2024-2025</v>
      </c>
      <c r="B2" s="21"/>
      <c r="C2" s="22"/>
      <c r="D2" s="22"/>
      <c r="E2" s="22"/>
      <c r="F2" s="22"/>
      <c r="G2" s="23"/>
      <c r="H2" s="23"/>
    </row>
    <row r="3" spans="1:8" x14ac:dyDescent="0.25">
      <c r="A3" s="20" t="s">
        <v>134</v>
      </c>
      <c r="B3" s="21"/>
      <c r="C3" s="22"/>
      <c r="D3" s="22"/>
      <c r="E3" s="22"/>
      <c r="F3" s="22"/>
      <c r="G3" s="23"/>
      <c r="H3" s="129"/>
    </row>
    <row r="4" spans="1:8" x14ac:dyDescent="0.25">
      <c r="A4" s="24"/>
      <c r="B4" s="24"/>
      <c r="C4" s="25"/>
      <c r="D4" s="25"/>
      <c r="E4" s="25"/>
      <c r="F4" s="25"/>
      <c r="G4" s="26"/>
      <c r="H4" s="26"/>
    </row>
    <row r="5" spans="1:8" x14ac:dyDescent="0.25">
      <c r="A5" s="27" t="s">
        <v>32</v>
      </c>
      <c r="B5" s="27" t="s">
        <v>33</v>
      </c>
      <c r="C5" s="28" t="str">
        <f>[1]Sheet1!F2</f>
        <v>2022-23</v>
      </c>
      <c r="D5" s="28" t="str">
        <f>[1]Sheet1!G2</f>
        <v>2022-23</v>
      </c>
      <c r="E5" s="28" t="str">
        <f>[1]Sheet1!H2</f>
        <v>2023-24</v>
      </c>
      <c r="F5" s="28" t="str">
        <f>[1]Sheet1!I2</f>
        <v>2023-24</v>
      </c>
      <c r="G5" s="28" t="str">
        <f>[1]Sheet1!J2</f>
        <v>2023-24</v>
      </c>
      <c r="H5" s="28" t="str">
        <f>[1]Sheet1!K2</f>
        <v>2024-25</v>
      </c>
    </row>
    <row r="6" spans="1:8" x14ac:dyDescent="0.25">
      <c r="A6" s="27" t="s">
        <v>34</v>
      </c>
      <c r="B6" s="27"/>
      <c r="C6" s="28" t="str">
        <f>[1]Sheet1!F3</f>
        <v>REVISED</v>
      </c>
      <c r="D6" s="28" t="str">
        <f>[1]Sheet1!G3</f>
        <v>ACTUAL</v>
      </c>
      <c r="E6" s="28" t="str">
        <f>[1]Sheet1!H3</f>
        <v>ADOPTED</v>
      </c>
      <c r="F6" s="28" t="str">
        <f>[1]Sheet1!I3</f>
        <v>ACTUAL</v>
      </c>
      <c r="G6" s="28" t="str">
        <f>[1]Sheet1!J3</f>
        <v xml:space="preserve"> REVISED </v>
      </c>
      <c r="H6" s="28" t="str">
        <f>[1]Sheet1!K3</f>
        <v>PROPOSED</v>
      </c>
    </row>
    <row r="7" spans="1:8" ht="15.75" thickBot="1" x14ac:dyDescent="0.3">
      <c r="A7" s="29" t="s">
        <v>10</v>
      </c>
      <c r="B7" s="29"/>
      <c r="C7" s="30" t="str">
        <f>[1]Sheet1!F4</f>
        <v xml:space="preserve"> BUDGET</v>
      </c>
      <c r="D7" s="30"/>
      <c r="E7" s="30" t="str">
        <f>[1]Sheet1!H4</f>
        <v xml:space="preserve"> BUDGET</v>
      </c>
      <c r="F7" s="30" t="str">
        <f>[1]Sheet1!I4</f>
        <v>SIX MONTHS</v>
      </c>
      <c r="G7" s="30" t="str">
        <f>[1]Sheet1!J4</f>
        <v xml:space="preserve"> BUDGET</v>
      </c>
      <c r="H7" s="30" t="str">
        <f>[1]Sheet1!K4</f>
        <v xml:space="preserve"> BUDGET</v>
      </c>
    </row>
    <row r="8" spans="1:8" ht="15.75" thickTop="1" x14ac:dyDescent="0.25">
      <c r="A8" s="52" t="str">
        <f>'[3]60-22-61 '!A10</f>
        <v xml:space="preserve"> 60-5101-22-61                          </v>
      </c>
      <c r="B8" s="52" t="str">
        <f>'[3]60-22-61 '!B10</f>
        <v xml:space="preserve"> SALARIES             </v>
      </c>
      <c r="C8" s="53">
        <f>'[3]60-22-61 '!E10</f>
        <v>41369</v>
      </c>
      <c r="D8" s="53">
        <f>'[3]60-22-61 '!F10</f>
        <v>41256.769999999997</v>
      </c>
      <c r="E8" s="53">
        <f>'[3]60-22-61 '!G10</f>
        <v>43092</v>
      </c>
      <c r="F8" s="53">
        <f>'[3]60-22-61 '!H10</f>
        <v>20610.52</v>
      </c>
      <c r="G8" s="53">
        <f>'[3]60-22-61 '!I10</f>
        <v>43130</v>
      </c>
      <c r="H8" s="53">
        <f>'[3]60-22-61 '!J10</f>
        <v>44816</v>
      </c>
    </row>
    <row r="9" spans="1:8" x14ac:dyDescent="0.25">
      <c r="A9" s="52" t="str">
        <f>'[3]60-22-61 '!A11</f>
        <v xml:space="preserve"> 60-5106-22-61                          </v>
      </c>
      <c r="B9" s="52" t="str">
        <f>'[3]60-22-61 '!B11</f>
        <v xml:space="preserve"> OVERTIME             </v>
      </c>
      <c r="C9" s="53">
        <f>'[3]60-22-61 '!E11</f>
        <v>5000</v>
      </c>
      <c r="D9" s="53">
        <f>'[3]60-22-61 '!F11</f>
        <v>623.72</v>
      </c>
      <c r="E9" s="53">
        <f>'[3]60-22-61 '!G11</f>
        <v>5000</v>
      </c>
      <c r="F9" s="53">
        <f>'[3]60-22-61 '!H11</f>
        <v>0</v>
      </c>
      <c r="G9" s="53">
        <f>'[3]60-22-61 '!I11</f>
        <v>3000</v>
      </c>
      <c r="H9" s="53">
        <f>'[3]60-22-61 '!J11</f>
        <v>5000</v>
      </c>
    </row>
    <row r="10" spans="1:8" x14ac:dyDescent="0.25">
      <c r="A10" s="52" t="str">
        <f>'[3]60-22-61 '!A12</f>
        <v xml:space="preserve"> 60-5107-22-61                          </v>
      </c>
      <c r="B10" s="52" t="str">
        <f>'[3]60-22-61 '!B12</f>
        <v xml:space="preserve"> HOLIDAY PAY          </v>
      </c>
      <c r="C10" s="53">
        <f>'[3]60-22-61 '!E12</f>
        <v>700</v>
      </c>
      <c r="D10" s="53">
        <f>'[3]60-22-61 '!F12</f>
        <v>0</v>
      </c>
      <c r="E10" s="53">
        <f>'[3]60-22-61 '!G12</f>
        <v>300</v>
      </c>
      <c r="F10" s="53">
        <f>'[3]60-22-61 '!H12</f>
        <v>0</v>
      </c>
      <c r="G10" s="53">
        <f>'[3]60-22-61 '!I12</f>
        <v>300</v>
      </c>
      <c r="H10" s="53">
        <f>'[3]60-22-61 '!J12</f>
        <v>300</v>
      </c>
    </row>
    <row r="11" spans="1:8" x14ac:dyDescent="0.25">
      <c r="A11" s="52" t="str">
        <f>'[3]60-22-61 '!A13</f>
        <v xml:space="preserve"> 60-5110-22-61                          </v>
      </c>
      <c r="B11" s="52" t="str">
        <f>'[3]60-22-61 '!B13</f>
        <v xml:space="preserve"> LONGEVITY            </v>
      </c>
      <c r="C11" s="53">
        <f>'[3]60-22-61 '!E13</f>
        <v>300</v>
      </c>
      <c r="D11" s="53">
        <f>'[3]60-22-61 '!F13</f>
        <v>300</v>
      </c>
      <c r="E11" s="53">
        <f>'[3]60-22-61 '!G13</f>
        <v>360</v>
      </c>
      <c r="F11" s="53">
        <f>'[3]60-22-61 '!H13</f>
        <v>360</v>
      </c>
      <c r="G11" s="53">
        <f>'[3]60-22-61 '!I13</f>
        <v>360</v>
      </c>
      <c r="H11" s="53">
        <f>'[3]60-22-61 '!J13</f>
        <v>420</v>
      </c>
    </row>
    <row r="12" spans="1:8" x14ac:dyDescent="0.25">
      <c r="A12" s="52" t="str">
        <f>'[3]60-22-61 '!A14</f>
        <v xml:space="preserve"> 60-5111-22-61                          </v>
      </c>
      <c r="B12" s="52" t="str">
        <f>'[3]60-22-61 '!B14</f>
        <v xml:space="preserve"> RETIREMENT           </v>
      </c>
      <c r="C12" s="53">
        <f>'[3]60-22-61 '!E14</f>
        <v>6010</v>
      </c>
      <c r="D12" s="53">
        <f>'[3]60-22-61 '!F14</f>
        <v>5355.95</v>
      </c>
      <c r="E12" s="53">
        <f>'[3]60-22-61 '!G14</f>
        <v>6452</v>
      </c>
      <c r="F12" s="53">
        <f>'[3]60-22-61 '!H14</f>
        <v>2753.25</v>
      </c>
      <c r="G12" s="53">
        <f>'[3]60-22-61 '!I14</f>
        <v>6229</v>
      </c>
      <c r="H12" s="53">
        <f>'[3]60-22-61 '!J14</f>
        <v>6862</v>
      </c>
    </row>
    <row r="13" spans="1:8" x14ac:dyDescent="0.25">
      <c r="A13" s="52" t="str">
        <f>'[3]60-22-61 '!A15</f>
        <v xml:space="preserve"> 60-5112-22-61                          </v>
      </c>
      <c r="B13" s="52" t="str">
        <f>'[3]60-22-61 '!B15</f>
        <v xml:space="preserve"> FICA                 </v>
      </c>
      <c r="C13" s="53">
        <f>'[3]60-22-61 '!E15</f>
        <v>3406</v>
      </c>
      <c r="D13" s="53">
        <f>'[3]60-22-61 '!F15</f>
        <v>2811.7</v>
      </c>
      <c r="E13" s="53">
        <f>'[3]60-22-61 '!G15</f>
        <v>3768</v>
      </c>
      <c r="F13" s="53">
        <f>'[3]60-22-61 '!H15</f>
        <v>1407.77</v>
      </c>
      <c r="G13" s="53">
        <f>'[3]60-22-61 '!I15</f>
        <v>3375</v>
      </c>
      <c r="H13" s="53">
        <f>'[3]60-22-61 '!J15</f>
        <v>3923</v>
      </c>
    </row>
    <row r="14" spans="1:8" x14ac:dyDescent="0.25">
      <c r="A14" s="52" t="str">
        <f>'[3]60-22-61 '!A16</f>
        <v xml:space="preserve"> 60-5116-22-61                          </v>
      </c>
      <c r="B14" s="52" t="str">
        <f>'[3]60-22-61 '!B16</f>
        <v xml:space="preserve"> HEALTH/LIFE INSURANC </v>
      </c>
      <c r="C14" s="53">
        <f>'[3]60-22-61 '!E16</f>
        <v>8239</v>
      </c>
      <c r="D14" s="53">
        <f>'[3]60-22-61 '!F16</f>
        <v>8229.1200000000008</v>
      </c>
      <c r="E14" s="53">
        <f>'[3]60-22-61 '!G16</f>
        <v>7803</v>
      </c>
      <c r="F14" s="53">
        <f>'[3]60-22-61 '!H16</f>
        <v>3860.4</v>
      </c>
      <c r="G14" s="53">
        <f>'[3]60-22-61 '!I16</f>
        <v>7969</v>
      </c>
      <c r="H14" s="53">
        <f>'[3]60-22-61 '!J16</f>
        <v>8895</v>
      </c>
    </row>
    <row r="15" spans="1:8" x14ac:dyDescent="0.25">
      <c r="A15" s="52" t="str">
        <f>'[3]60-22-61 '!A17</f>
        <v xml:space="preserve"> 60-5118-22-61                          </v>
      </c>
      <c r="B15" s="52" t="str">
        <f>'[3]60-22-61 '!B17</f>
        <v xml:space="preserve"> WORKER COMPENSATION  </v>
      </c>
      <c r="C15" s="53">
        <f>'[3]60-22-61 '!E17</f>
        <v>1136</v>
      </c>
      <c r="D15" s="53">
        <f>'[3]60-22-61 '!F17</f>
        <v>1009.56</v>
      </c>
      <c r="E15" s="53">
        <f>'[3]60-22-61 '!G17</f>
        <v>1084</v>
      </c>
      <c r="F15" s="53">
        <f>'[3]60-22-61 '!H17</f>
        <v>467.09</v>
      </c>
      <c r="G15" s="53">
        <f>'[3]60-22-61 '!I17</f>
        <v>1043</v>
      </c>
      <c r="H15" s="53">
        <f>'[3]60-22-61 '!J17</f>
        <v>851</v>
      </c>
    </row>
    <row r="16" spans="1:8" x14ac:dyDescent="0.25">
      <c r="A16" s="52" t="str">
        <f>'[3]60-22-61 '!A18</f>
        <v xml:space="preserve"> 60-5119-22-61                          </v>
      </c>
      <c r="B16" s="52" t="str">
        <f>'[3]60-22-61 '!B18</f>
        <v xml:space="preserve"> OTHER PAYROLL EXPENS </v>
      </c>
      <c r="C16" s="53">
        <f>'[3]60-22-61 '!E18</f>
        <v>500</v>
      </c>
      <c r="D16" s="53">
        <f>'[3]60-22-61 '!F18</f>
        <v>498.63</v>
      </c>
      <c r="E16" s="53">
        <f>'[3]60-22-61 '!G18</f>
        <v>500</v>
      </c>
      <c r="F16" s="53">
        <f>'[3]60-22-61 '!H18</f>
        <v>260.95999999999998</v>
      </c>
      <c r="G16" s="53">
        <f>'[3]60-22-61 '!I18</f>
        <v>650</v>
      </c>
      <c r="H16" s="53">
        <f>'[3]60-22-61 '!J18</f>
        <v>750</v>
      </c>
    </row>
    <row r="17" spans="1:8" x14ac:dyDescent="0.25">
      <c r="A17" s="52" t="str">
        <f>'[3]60-22-61 '!A19</f>
        <v xml:space="preserve"> 60-5121-22-61                          </v>
      </c>
      <c r="B17" s="52" t="str">
        <f>'[3]60-22-61 '!B19</f>
        <v xml:space="preserve"> ACCRUED VACATION BEN </v>
      </c>
      <c r="C17" s="53">
        <f>'[3]60-22-61 '!E19</f>
        <v>0</v>
      </c>
      <c r="D17" s="53">
        <f>'[3]60-22-61 '!F19</f>
        <v>953.73</v>
      </c>
      <c r="E17" s="53">
        <f>'[3]60-22-61 '!G19</f>
        <v>0</v>
      </c>
      <c r="F17" s="53">
        <f>'[3]60-22-61 '!H19</f>
        <v>0</v>
      </c>
      <c r="G17" s="53">
        <f>'[3]60-22-61 '!I19</f>
        <v>0</v>
      </c>
      <c r="H17" s="53">
        <f>'[3]60-22-61 '!J19</f>
        <v>0</v>
      </c>
    </row>
    <row r="18" spans="1:8" x14ac:dyDescent="0.25">
      <c r="A18" s="52" t="str">
        <f>'[3]60-22-61 '!A20</f>
        <v xml:space="preserve"> 60-5123-22-61                          </v>
      </c>
      <c r="B18" s="52" t="str">
        <f>'[3]60-22-61 '!B20</f>
        <v xml:space="preserve"> ACCRUED COMP-TIME BE </v>
      </c>
      <c r="C18" s="53">
        <f>'[3]60-22-61 '!E20</f>
        <v>0</v>
      </c>
      <c r="D18" s="53">
        <f>'[3]60-22-61 '!F20</f>
        <v>-264.11</v>
      </c>
      <c r="E18" s="53">
        <f>'[3]60-22-61 '!G20</f>
        <v>0</v>
      </c>
      <c r="F18" s="53">
        <f>'[3]60-22-61 '!H20</f>
        <v>0</v>
      </c>
      <c r="G18" s="53">
        <f>'[3]60-22-61 '!I20</f>
        <v>0</v>
      </c>
      <c r="H18" s="53">
        <f>'[3]60-22-61 '!J20</f>
        <v>0</v>
      </c>
    </row>
    <row r="19" spans="1:8" x14ac:dyDescent="0.25">
      <c r="A19" s="32"/>
      <c r="B19" s="32" t="s">
        <v>108</v>
      </c>
      <c r="C19" s="40">
        <f>SUM(C8:C18)</f>
        <v>66660</v>
      </c>
      <c r="D19" s="40">
        <f t="shared" ref="D19:H19" si="0">SUM(D8:D18)</f>
        <v>60775.069999999992</v>
      </c>
      <c r="E19" s="40">
        <f t="shared" si="0"/>
        <v>68359</v>
      </c>
      <c r="F19" s="40">
        <f t="shared" si="0"/>
        <v>29719.99</v>
      </c>
      <c r="G19" s="40">
        <f t="shared" si="0"/>
        <v>66056</v>
      </c>
      <c r="H19" s="40">
        <f t="shared" si="0"/>
        <v>71817</v>
      </c>
    </row>
    <row r="20" spans="1:8" x14ac:dyDescent="0.25">
      <c r="A20" s="31" t="str">
        <f>'[3]60-22-61 '!A22</f>
        <v xml:space="preserve"> 60-5201-22-61                          </v>
      </c>
      <c r="B20" s="31" t="str">
        <f>'[3]60-22-61 '!B22</f>
        <v xml:space="preserve"> OFFICE SUPPLIES      </v>
      </c>
      <c r="C20" s="31">
        <f>'[3]60-22-61 '!E22</f>
        <v>1100</v>
      </c>
      <c r="D20" s="31">
        <f>'[3]60-22-61 '!F22</f>
        <v>1062.81</v>
      </c>
      <c r="E20" s="31">
        <f>'[3]60-22-61 '!G22</f>
        <v>1100</v>
      </c>
      <c r="F20" s="31">
        <f>'[3]60-22-61 '!H22</f>
        <v>425.68</v>
      </c>
      <c r="G20" s="31">
        <f>'[3]60-22-61 '!I22</f>
        <v>1100</v>
      </c>
      <c r="H20" s="31">
        <f>'[3]60-22-61 '!J22</f>
        <v>1100</v>
      </c>
    </row>
    <row r="21" spans="1:8" x14ac:dyDescent="0.25">
      <c r="A21" s="31" t="str">
        <f>'[3]60-22-61 '!A23</f>
        <v xml:space="preserve"> 60-5202-22-61                          </v>
      </c>
      <c r="B21" s="31" t="str">
        <f>'[3]60-22-61 '!B23</f>
        <v xml:space="preserve"> POSTAGE              </v>
      </c>
      <c r="C21" s="31">
        <f>'[3]60-22-61 '!E23</f>
        <v>0</v>
      </c>
      <c r="D21" s="31">
        <f>'[3]60-22-61 '!F23</f>
        <v>3.78</v>
      </c>
      <c r="E21" s="31">
        <f>'[3]60-22-61 '!G23</f>
        <v>0</v>
      </c>
      <c r="F21" s="31">
        <f>'[3]60-22-61 '!H23</f>
        <v>21.58</v>
      </c>
      <c r="G21" s="31">
        <f>'[3]60-22-61 '!I23</f>
        <v>22</v>
      </c>
      <c r="H21" s="31">
        <f>'[3]60-22-61 '!J23</f>
        <v>22</v>
      </c>
    </row>
    <row r="22" spans="1:8" x14ac:dyDescent="0.25">
      <c r="A22" s="31" t="str">
        <f>'[3]60-22-61 '!A24</f>
        <v xml:space="preserve"> 60-5206-22-61                          </v>
      </c>
      <c r="B22" s="31" t="str">
        <f>'[3]60-22-61 '!B24</f>
        <v xml:space="preserve"> FUELS OILS LUBRICANT </v>
      </c>
      <c r="C22" s="31">
        <f>'[3]60-22-61 '!E24</f>
        <v>1500</v>
      </c>
      <c r="D22" s="31">
        <f>'[3]60-22-61 '!F24</f>
        <v>1459.56</v>
      </c>
      <c r="E22" s="31">
        <f>'[3]60-22-61 '!G24</f>
        <v>1500</v>
      </c>
      <c r="F22" s="31">
        <f>'[3]60-22-61 '!H24</f>
        <v>472.1</v>
      </c>
      <c r="G22" s="31">
        <f>'[3]60-22-61 '!I24</f>
        <v>1500</v>
      </c>
      <c r="H22" s="31">
        <f>'[3]60-22-61 '!J24</f>
        <v>1500</v>
      </c>
    </row>
    <row r="23" spans="1:8" x14ac:dyDescent="0.25">
      <c r="A23" s="31" t="str">
        <f>'[3]60-22-61 '!A25</f>
        <v xml:space="preserve"> 60-5299-22-61                          </v>
      </c>
      <c r="B23" s="31" t="str">
        <f>'[3]60-22-61 '!B25</f>
        <v xml:space="preserve"> MISCELLANEOUS SUPPLI </v>
      </c>
      <c r="C23" s="31">
        <f>'[3]60-22-61 '!E25</f>
        <v>2200</v>
      </c>
      <c r="D23" s="31">
        <f>'[3]60-22-61 '!F25</f>
        <v>2135.85</v>
      </c>
      <c r="E23" s="31">
        <f>'[3]60-22-61 '!G25</f>
        <v>2200</v>
      </c>
      <c r="F23" s="31">
        <f>'[3]60-22-61 '!H25</f>
        <v>1184.53</v>
      </c>
      <c r="G23" s="31">
        <f>'[3]60-22-61 '!I25</f>
        <v>2200</v>
      </c>
      <c r="H23" s="31">
        <f>'[3]60-22-61 '!J25</f>
        <v>2200</v>
      </c>
    </row>
    <row r="24" spans="1:8" x14ac:dyDescent="0.25">
      <c r="A24" s="32"/>
      <c r="B24" s="32" t="s">
        <v>109</v>
      </c>
      <c r="C24" s="40">
        <f>SUM(C20:C23)</f>
        <v>4800</v>
      </c>
      <c r="D24" s="40">
        <f t="shared" ref="D24:H24" si="1">SUM(D20:D23)</f>
        <v>4662</v>
      </c>
      <c r="E24" s="40">
        <f t="shared" si="1"/>
        <v>4800</v>
      </c>
      <c r="F24" s="40">
        <f t="shared" si="1"/>
        <v>2103.89</v>
      </c>
      <c r="G24" s="40">
        <f t="shared" si="1"/>
        <v>4822</v>
      </c>
      <c r="H24" s="40">
        <f t="shared" si="1"/>
        <v>4822</v>
      </c>
    </row>
    <row r="25" spans="1:8" x14ac:dyDescent="0.25">
      <c r="A25" s="31" t="str">
        <f>'[3]60-22-61 '!A27</f>
        <v xml:space="preserve"> 60-5305-22-61                          </v>
      </c>
      <c r="B25" s="31" t="str">
        <f>'[3]60-22-61 '!B27</f>
        <v xml:space="preserve"> VEHICLE MAINTENANCE  </v>
      </c>
      <c r="C25" s="31">
        <f>'[3]60-22-61 '!E27</f>
        <v>600</v>
      </c>
      <c r="D25" s="31">
        <f>'[3]60-22-61 '!F27</f>
        <v>532</v>
      </c>
      <c r="E25" s="31">
        <f>'[3]60-22-61 '!G27</f>
        <v>600</v>
      </c>
      <c r="F25" s="31">
        <f>'[3]60-22-61 '!H27</f>
        <v>137.41</v>
      </c>
      <c r="G25" s="31">
        <f>'[3]60-22-61 '!I27</f>
        <v>600</v>
      </c>
      <c r="H25" s="31">
        <f>'[3]60-22-61 '!J27</f>
        <v>600</v>
      </c>
    </row>
    <row r="26" spans="1:8" x14ac:dyDescent="0.25">
      <c r="A26" s="31" t="str">
        <f>'[3]60-22-61 '!A28</f>
        <v xml:space="preserve"> 60-5306-22-61                          </v>
      </c>
      <c r="B26" s="31" t="str">
        <f>'[3]60-22-61 '!B28</f>
        <v xml:space="preserve"> INSTRUMENT MAINTENAN </v>
      </c>
      <c r="C26" s="31">
        <f>'[3]60-22-61 '!E28</f>
        <v>1000</v>
      </c>
      <c r="D26" s="31">
        <f>'[3]60-22-61 '!F28</f>
        <v>0</v>
      </c>
      <c r="E26" s="31">
        <f>'[3]60-22-61 '!G28</f>
        <v>1000</v>
      </c>
      <c r="F26" s="31">
        <f>'[3]60-22-61 '!H28</f>
        <v>0</v>
      </c>
      <c r="G26" s="31">
        <f>'[3]60-22-61 '!I28</f>
        <v>1000</v>
      </c>
      <c r="H26" s="31">
        <f>'[3]60-22-61 '!J28</f>
        <v>1000</v>
      </c>
    </row>
    <row r="27" spans="1:8" x14ac:dyDescent="0.25">
      <c r="A27" s="31" t="str">
        <f>'[3]60-22-61 '!A29</f>
        <v xml:space="preserve"> 60-5399-22-61                          </v>
      </c>
      <c r="B27" s="31" t="str">
        <f>'[3]60-22-61 '!B29</f>
        <v xml:space="preserve"> MISCELLANEOUS MAINTE </v>
      </c>
      <c r="C27" s="31">
        <f>'[3]60-22-61 '!E29</f>
        <v>800</v>
      </c>
      <c r="D27" s="31">
        <f>'[3]60-22-61 '!F29</f>
        <v>436.02</v>
      </c>
      <c r="E27" s="31">
        <f>'[3]60-22-61 '!G29</f>
        <v>800</v>
      </c>
      <c r="F27" s="31">
        <f>'[3]60-22-61 '!H29</f>
        <v>0</v>
      </c>
      <c r="G27" s="31">
        <f>'[3]60-22-61 '!I29</f>
        <v>800</v>
      </c>
      <c r="H27" s="31">
        <f>'[3]60-22-61 '!J29</f>
        <v>800</v>
      </c>
    </row>
    <row r="28" spans="1:8" x14ac:dyDescent="0.25">
      <c r="A28" s="32"/>
      <c r="B28" s="32" t="s">
        <v>111</v>
      </c>
      <c r="C28" s="40">
        <f>SUM(C25:C27)</f>
        <v>2400</v>
      </c>
      <c r="D28" s="40">
        <f t="shared" ref="D28:H28" si="2">SUM(D25:D27)</f>
        <v>968.02</v>
      </c>
      <c r="E28" s="40">
        <f t="shared" si="2"/>
        <v>2400</v>
      </c>
      <c r="F28" s="40">
        <f t="shared" si="2"/>
        <v>137.41</v>
      </c>
      <c r="G28" s="40">
        <f t="shared" si="2"/>
        <v>2400</v>
      </c>
      <c r="H28" s="40">
        <f t="shared" si="2"/>
        <v>2400</v>
      </c>
    </row>
    <row r="29" spans="1:8" x14ac:dyDescent="0.25">
      <c r="A29" s="31" t="str">
        <f>'[3]60-22-61 '!A31</f>
        <v xml:space="preserve"> 60-5401-22-61                          </v>
      </c>
      <c r="B29" s="31" t="str">
        <f>'[3]60-22-61 '!B31</f>
        <v xml:space="preserve"> COMMUNICATIONS       </v>
      </c>
      <c r="C29" s="31">
        <f>'[3]60-22-61 '!E31</f>
        <v>732</v>
      </c>
      <c r="D29" s="31">
        <f>'[3]60-22-61 '!F31</f>
        <v>501.21</v>
      </c>
      <c r="E29" s="31">
        <f>'[3]60-22-61 '!G31</f>
        <v>732</v>
      </c>
      <c r="F29" s="31">
        <f>'[3]60-22-61 '!H31</f>
        <v>209.25</v>
      </c>
      <c r="G29" s="31">
        <f>'[3]60-22-61 '!I31</f>
        <v>732</v>
      </c>
      <c r="H29" s="31">
        <f>'[3]60-22-61 '!J31</f>
        <v>732</v>
      </c>
    </row>
    <row r="30" spans="1:8" x14ac:dyDescent="0.25">
      <c r="A30" s="31" t="str">
        <f>'[3]60-22-61 '!A32</f>
        <v xml:space="preserve"> 60-5403-22-61                          </v>
      </c>
      <c r="B30" s="31" t="str">
        <f>'[3]60-22-61 '!B32</f>
        <v xml:space="preserve"> GENERAL INSURANCE    </v>
      </c>
      <c r="C30" s="31">
        <f>'[3]60-22-61 '!E32</f>
        <v>600</v>
      </c>
      <c r="D30" s="31">
        <f>'[3]60-22-61 '!F32</f>
        <v>296.63</v>
      </c>
      <c r="E30" s="31">
        <f>'[3]60-22-61 '!G32</f>
        <v>600</v>
      </c>
      <c r="F30" s="31">
        <f>'[3]60-22-61 '!H32</f>
        <v>155.9</v>
      </c>
      <c r="G30" s="31">
        <f>'[3]60-22-61 '!I32</f>
        <v>600</v>
      </c>
      <c r="H30" s="31">
        <f>'[3]60-22-61 '!J32</f>
        <v>600</v>
      </c>
    </row>
    <row r="31" spans="1:8" x14ac:dyDescent="0.25">
      <c r="A31" s="31" t="str">
        <f>'[3]60-22-61 '!A33</f>
        <v xml:space="preserve"> 60-5404-22-61                          </v>
      </c>
      <c r="B31" s="31" t="str">
        <f>'[3]60-22-61 '!B33</f>
        <v xml:space="preserve"> PROFESSIONAL FEES    </v>
      </c>
      <c r="C31" s="31">
        <f>'[3]60-22-61 '!E33</f>
        <v>15608</v>
      </c>
      <c r="D31" s="31">
        <f>'[3]60-22-61 '!F33</f>
        <v>10297</v>
      </c>
      <c r="E31" s="31">
        <f>'[3]60-22-61 '!G33</f>
        <v>15608</v>
      </c>
      <c r="F31" s="31">
        <f>'[3]60-22-61 '!H33</f>
        <v>11437.7</v>
      </c>
      <c r="G31" s="31">
        <f>'[3]60-22-61 '!I33</f>
        <v>15608</v>
      </c>
      <c r="H31" s="31">
        <f>'[3]60-22-61 '!J33</f>
        <v>23000</v>
      </c>
    </row>
    <row r="32" spans="1:8" x14ac:dyDescent="0.25">
      <c r="A32" s="31" t="str">
        <f>'[3]60-22-61 '!A34</f>
        <v xml:space="preserve"> 60-5406-22-61                          </v>
      </c>
      <c r="B32" s="31" t="str">
        <f>'[3]60-22-61 '!B34</f>
        <v xml:space="preserve"> TRAINING             </v>
      </c>
      <c r="C32" s="31">
        <f>'[3]60-22-61 '!E34</f>
        <v>1200</v>
      </c>
      <c r="D32" s="31">
        <f>'[3]60-22-61 '!F34</f>
        <v>684.71</v>
      </c>
      <c r="E32" s="31">
        <f>'[3]60-22-61 '!G34</f>
        <v>1200</v>
      </c>
      <c r="F32" s="31">
        <f>'[3]60-22-61 '!H34</f>
        <v>701.94</v>
      </c>
      <c r="G32" s="31">
        <f>'[3]60-22-61 '!I34</f>
        <v>1200</v>
      </c>
      <c r="H32" s="31">
        <f>'[3]60-22-61 '!J34</f>
        <v>1200</v>
      </c>
    </row>
    <row r="33" spans="1:8" x14ac:dyDescent="0.25">
      <c r="A33" s="51" t="str">
        <f>'[3]60-22-61 '!A35</f>
        <v xml:space="preserve"> 60-5409-22-61                          </v>
      </c>
      <c r="B33" s="31" t="str">
        <f>'[3]60-22-61 '!B35</f>
        <v xml:space="preserve"> CONTRACTUAL SERVICES </v>
      </c>
      <c r="C33" s="31">
        <f>'[3]60-22-61 '!E35</f>
        <v>7400</v>
      </c>
      <c r="D33" s="31">
        <f>'[3]60-22-61 '!F35</f>
        <v>5448.6</v>
      </c>
      <c r="E33" s="31">
        <f>'[3]60-22-61 '!G35</f>
        <v>7400</v>
      </c>
      <c r="F33" s="31">
        <f>'[3]60-22-61 '!H35</f>
        <v>0</v>
      </c>
      <c r="G33" s="31">
        <f>'[3]60-22-61 '!I35</f>
        <v>7400</v>
      </c>
      <c r="H33" s="31">
        <f>'[3]60-22-61 '!J35</f>
        <v>7400</v>
      </c>
    </row>
    <row r="34" spans="1:8" x14ac:dyDescent="0.25">
      <c r="A34" s="49" t="str">
        <f>'[3]60-22-61 '!A36</f>
        <v xml:space="preserve"> 60-5499-22-61                          </v>
      </c>
      <c r="B34" s="49" t="str">
        <f>'[3]60-22-61 '!B36</f>
        <v xml:space="preserve"> MISCELLANEOUS SERVIC </v>
      </c>
      <c r="C34" s="31">
        <f>'[3]60-22-61 '!E36</f>
        <v>500</v>
      </c>
      <c r="D34" s="31">
        <f>'[3]60-22-61 '!F36</f>
        <v>484.47</v>
      </c>
      <c r="E34" s="31">
        <f>'[3]60-22-61 '!G36</f>
        <v>500</v>
      </c>
      <c r="F34" s="31">
        <f>'[3]60-22-61 '!H36</f>
        <v>0</v>
      </c>
      <c r="G34" s="31">
        <f>'[3]60-22-61 '!I36</f>
        <v>500</v>
      </c>
      <c r="H34" s="31">
        <f>'[3]60-22-61 '!J36</f>
        <v>500</v>
      </c>
    </row>
    <row r="35" spans="1:8" x14ac:dyDescent="0.25">
      <c r="A35" s="32"/>
      <c r="B35" s="32" t="s">
        <v>116</v>
      </c>
      <c r="C35" s="40">
        <f>SUM(C29:C34)</f>
        <v>26040</v>
      </c>
      <c r="D35" s="40">
        <f t="shared" ref="D35:H35" si="3">SUM(D29:D34)</f>
        <v>17712.620000000003</v>
      </c>
      <c r="E35" s="40">
        <f t="shared" si="3"/>
        <v>26040</v>
      </c>
      <c r="F35" s="40">
        <f t="shared" si="3"/>
        <v>12504.79</v>
      </c>
      <c r="G35" s="40">
        <f t="shared" si="3"/>
        <v>26040</v>
      </c>
      <c r="H35" s="40">
        <f t="shared" si="3"/>
        <v>33432</v>
      </c>
    </row>
    <row r="36" spans="1:8" x14ac:dyDescent="0.25">
      <c r="A36" s="51" t="str">
        <f>'[3]60-22-61 '!A38</f>
        <v xml:space="preserve"> 60-6505-22-61                          </v>
      </c>
      <c r="B36" s="51" t="str">
        <f>'[3]60-22-61 '!B38</f>
        <v xml:space="preserve"> MOTOR VEHICLES       </v>
      </c>
      <c r="C36" s="51">
        <f>'[3]60-22-61 '!E38</f>
        <v>0</v>
      </c>
      <c r="D36" s="51">
        <f>'[3]60-22-61 '!F38</f>
        <v>0</v>
      </c>
      <c r="E36" s="51">
        <f>'[3]60-22-61 '!G38</f>
        <v>0</v>
      </c>
      <c r="F36" s="51">
        <f>'[3]60-22-61 '!H38</f>
        <v>0</v>
      </c>
      <c r="G36" s="51">
        <f>'[3]60-22-61 '!I38</f>
        <v>0</v>
      </c>
      <c r="H36" s="51">
        <f>'[3]60-22-61 '!J38</f>
        <v>0</v>
      </c>
    </row>
    <row r="37" spans="1:8" x14ac:dyDescent="0.25">
      <c r="A37" s="51" t="str">
        <f>'[3]60-22-61 '!A39</f>
        <v xml:space="preserve"> 60-6507-22-61</v>
      </c>
      <c r="B37" s="49" t="str">
        <f>'[3]60-22-61 '!B39</f>
        <v xml:space="preserve"> IMPROVEMENTS OTHER THAN BUILDINGS</v>
      </c>
      <c r="C37" s="51">
        <f>'[3]60-22-61 '!E39</f>
        <v>0</v>
      </c>
      <c r="D37" s="51">
        <f>'[3]60-22-61 '!F39</f>
        <v>0</v>
      </c>
      <c r="E37" s="51">
        <f>'[3]60-22-61 '!G39</f>
        <v>0</v>
      </c>
      <c r="F37" s="51">
        <f>'[3]60-22-61 '!H39</f>
        <v>0</v>
      </c>
      <c r="G37" s="51">
        <f>'[3]60-22-61 '!I39</f>
        <v>0</v>
      </c>
      <c r="H37" s="51">
        <f>'[3]60-22-61 '!J39</f>
        <v>0</v>
      </c>
    </row>
    <row r="38" spans="1:8" ht="15.75" thickBot="1" x14ac:dyDescent="0.3">
      <c r="A38" s="54"/>
      <c r="B38" s="41" t="s">
        <v>135</v>
      </c>
      <c r="C38" s="40">
        <f>SUM(C36:C37)</f>
        <v>0</v>
      </c>
      <c r="D38" s="40">
        <f t="shared" ref="D38:H38" si="4">SUM(D36:D37)</f>
        <v>0</v>
      </c>
      <c r="E38" s="40">
        <f t="shared" si="4"/>
        <v>0</v>
      </c>
      <c r="F38" s="40">
        <f t="shared" si="4"/>
        <v>0</v>
      </c>
      <c r="G38" s="40">
        <f t="shared" si="4"/>
        <v>0</v>
      </c>
      <c r="H38" s="40">
        <f t="shared" si="4"/>
        <v>0</v>
      </c>
    </row>
    <row r="39" spans="1:8" ht="16.5" thickTop="1" thickBot="1" x14ac:dyDescent="0.3">
      <c r="A39" s="34"/>
      <c r="B39" s="34" t="s">
        <v>136</v>
      </c>
      <c r="C39" s="48">
        <f>SUM(C8:C38)/2</f>
        <v>99900</v>
      </c>
      <c r="D39" s="48">
        <f>SUM(D8:D38)/2</f>
        <v>84117.709999999977</v>
      </c>
      <c r="E39" s="48">
        <f>SUM(E8:E38)/2</f>
        <v>101599</v>
      </c>
      <c r="F39" s="48">
        <f>SUM(F8:F38)/2</f>
        <v>44466.080000000002</v>
      </c>
      <c r="G39" s="48">
        <f t="shared" ref="G39:H39" si="5">SUM(G8:G38)/2</f>
        <v>99318</v>
      </c>
      <c r="H39" s="48">
        <f t="shared" si="5"/>
        <v>112471</v>
      </c>
    </row>
    <row r="40" spans="1:8" ht="15.75" thickTop="1" x14ac:dyDescent="0.25"/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4"/>
  <sheetViews>
    <sheetView topLeftCell="A19" workbookViewId="0">
      <selection activeCell="I40" sqref="I40"/>
    </sheetView>
  </sheetViews>
  <sheetFormatPr defaultRowHeight="15" x14ac:dyDescent="0.25"/>
  <cols>
    <col min="1" max="1" width="13.28515625" customWidth="1"/>
    <col min="2" max="2" width="28.28515625" bestFit="1" customWidth="1"/>
    <col min="3" max="3" width="8.85546875" bestFit="1" customWidth="1"/>
  </cols>
  <sheetData>
    <row r="1" spans="1:8" x14ac:dyDescent="0.25">
      <c r="A1" s="20" t="s">
        <v>0</v>
      </c>
      <c r="B1" s="21"/>
      <c r="C1" s="22"/>
      <c r="D1" s="22"/>
      <c r="E1" s="22"/>
      <c r="F1" s="22"/>
      <c r="G1" s="23"/>
      <c r="H1" s="23"/>
    </row>
    <row r="2" spans="1:8" x14ac:dyDescent="0.25">
      <c r="A2" s="20" t="str">
        <f>[1]Sheet1!$A$2</f>
        <v>BUDGET 2024-2025</v>
      </c>
      <c r="B2" s="21"/>
      <c r="C2" s="22"/>
      <c r="D2" s="22"/>
      <c r="E2" s="22"/>
      <c r="F2" s="22"/>
      <c r="G2" s="23"/>
      <c r="H2" s="23"/>
    </row>
    <row r="3" spans="1:8" x14ac:dyDescent="0.25">
      <c r="A3" s="20" t="s">
        <v>137</v>
      </c>
      <c r="B3" s="21"/>
      <c r="C3" s="22"/>
      <c r="D3" s="22"/>
      <c r="E3" s="22"/>
      <c r="F3" s="22"/>
      <c r="G3" s="23"/>
      <c r="H3" s="129"/>
    </row>
    <row r="4" spans="1:8" x14ac:dyDescent="0.25">
      <c r="A4" s="24"/>
      <c r="B4" s="24"/>
      <c r="C4" s="25"/>
      <c r="D4" s="25"/>
      <c r="E4" s="25"/>
      <c r="F4" s="25"/>
      <c r="G4" s="26"/>
      <c r="H4" s="26"/>
    </row>
    <row r="5" spans="1:8" x14ac:dyDescent="0.25">
      <c r="A5" s="27" t="s">
        <v>32</v>
      </c>
      <c r="B5" s="27" t="s">
        <v>33</v>
      </c>
      <c r="C5" s="38" t="str">
        <f>[1]Sheet1!F2</f>
        <v>2022-23</v>
      </c>
      <c r="D5" s="38" t="str">
        <f>[1]Sheet1!G2</f>
        <v>2022-23</v>
      </c>
      <c r="E5" s="38" t="str">
        <f>[1]Sheet1!H2</f>
        <v>2023-24</v>
      </c>
      <c r="F5" s="38" t="str">
        <f>[1]Sheet1!I2</f>
        <v>2023-24</v>
      </c>
      <c r="G5" s="38" t="str">
        <f>[1]Sheet1!J2</f>
        <v>2023-24</v>
      </c>
      <c r="H5" s="38" t="str">
        <f>[1]Sheet1!K2</f>
        <v>2024-25</v>
      </c>
    </row>
    <row r="6" spans="1:8" x14ac:dyDescent="0.25">
      <c r="A6" s="27" t="s">
        <v>34</v>
      </c>
      <c r="B6" s="27"/>
      <c r="C6" s="38" t="str">
        <f>[1]Sheet1!F3</f>
        <v>REVISED</v>
      </c>
      <c r="D6" s="38" t="str">
        <f>[1]Sheet1!G3</f>
        <v>ACTUAL</v>
      </c>
      <c r="E6" s="38" t="str">
        <f>[1]Sheet1!H3</f>
        <v>ADOPTED</v>
      </c>
      <c r="F6" s="38" t="str">
        <f>[1]Sheet1!I3</f>
        <v>ACTUAL</v>
      </c>
      <c r="G6" s="38" t="str">
        <f>[1]Sheet1!J3</f>
        <v xml:space="preserve"> REVISED </v>
      </c>
      <c r="H6" s="38" t="str">
        <f>[1]Sheet1!K3</f>
        <v>PROPOSED</v>
      </c>
    </row>
    <row r="7" spans="1:8" ht="15.75" thickBot="1" x14ac:dyDescent="0.3">
      <c r="A7" s="29" t="s">
        <v>10</v>
      </c>
      <c r="B7" s="29"/>
      <c r="C7" s="30" t="str">
        <f>[1]Sheet1!F4</f>
        <v xml:space="preserve"> BUDGET</v>
      </c>
      <c r="D7" s="30"/>
      <c r="E7" s="30" t="str">
        <f>[1]Sheet1!H4</f>
        <v xml:space="preserve"> BUDGET</v>
      </c>
      <c r="F7" s="30" t="str">
        <f>[1]Sheet1!I4</f>
        <v>SIX MONTHS</v>
      </c>
      <c r="G7" s="30" t="str">
        <f>[1]Sheet1!J4</f>
        <v xml:space="preserve"> BUDGET</v>
      </c>
      <c r="H7" s="30" t="str">
        <f>[1]Sheet1!K4</f>
        <v xml:space="preserve"> BUDGET</v>
      </c>
    </row>
    <row r="8" spans="1:8" ht="15.75" thickTop="1" x14ac:dyDescent="0.25">
      <c r="A8" s="24" t="str">
        <f>'[3]60-22-62'!A10</f>
        <v xml:space="preserve"> 60-5101-22-62                          </v>
      </c>
      <c r="B8" s="24" t="str">
        <f>'[3]60-22-62'!B10</f>
        <v xml:space="preserve"> SALARIES             </v>
      </c>
      <c r="C8" s="25">
        <f>'[3]60-22-62'!E10</f>
        <v>212782</v>
      </c>
      <c r="D8" s="25">
        <f>'[3]60-22-62'!F10</f>
        <v>211237.95</v>
      </c>
      <c r="E8" s="25">
        <f>'[3]60-22-62'!G10</f>
        <v>229887</v>
      </c>
      <c r="F8" s="25">
        <f>'[3]60-22-62'!H10</f>
        <v>147589.45000000001</v>
      </c>
      <c r="G8" s="25">
        <f>'[3]60-22-62'!I10</f>
        <v>223811</v>
      </c>
      <c r="H8" s="25">
        <f>'[3]60-22-62'!J10</f>
        <v>241302</v>
      </c>
    </row>
    <row r="9" spans="1:8" x14ac:dyDescent="0.25">
      <c r="A9" s="24" t="str">
        <f>'[3]60-22-62'!A11</f>
        <v xml:space="preserve"> 60-5106-22-62                          </v>
      </c>
      <c r="B9" s="24" t="str">
        <f>'[3]60-22-62'!B11</f>
        <v xml:space="preserve"> OVERTIME             </v>
      </c>
      <c r="C9" s="25">
        <f>'[3]60-22-62'!E11</f>
        <v>60000</v>
      </c>
      <c r="D9" s="25">
        <f>'[3]60-22-62'!F11</f>
        <v>55768.77</v>
      </c>
      <c r="E9" s="25">
        <f>'[3]60-22-62'!G11</f>
        <v>60000</v>
      </c>
      <c r="F9" s="25">
        <f>'[3]60-22-62'!H11</f>
        <v>39250.25</v>
      </c>
      <c r="G9" s="25">
        <f>'[3]60-22-62'!I11</f>
        <v>80000</v>
      </c>
      <c r="H9" s="25">
        <f>'[3]60-22-62'!J11</f>
        <v>60000</v>
      </c>
    </row>
    <row r="10" spans="1:8" x14ac:dyDescent="0.25">
      <c r="A10" s="24" t="str">
        <f>'[3]60-22-62'!A12</f>
        <v xml:space="preserve"> 60-5107-22-62                          </v>
      </c>
      <c r="B10" s="24" t="str">
        <f>'[3]60-22-62'!B12</f>
        <v xml:space="preserve"> HOLIDAY PAY          </v>
      </c>
      <c r="C10" s="25">
        <f>'[3]60-22-62'!E12</f>
        <v>1991</v>
      </c>
      <c r="D10" s="25">
        <f>'[3]60-22-62'!F12</f>
        <v>2347.92</v>
      </c>
      <c r="E10" s="25">
        <f>'[3]60-22-62'!G12</f>
        <v>2000</v>
      </c>
      <c r="F10" s="25">
        <f>'[3]60-22-62'!H12</f>
        <v>717.01</v>
      </c>
      <c r="G10" s="25">
        <f>'[3]60-22-62'!I12</f>
        <v>2000</v>
      </c>
      <c r="H10" s="25">
        <f>'[3]60-22-62'!J12</f>
        <v>2000</v>
      </c>
    </row>
    <row r="11" spans="1:8" x14ac:dyDescent="0.25">
      <c r="A11" s="24" t="str">
        <f>'[3]60-22-62'!A13</f>
        <v xml:space="preserve"> 60-5110-22-62                          </v>
      </c>
      <c r="B11" s="24" t="str">
        <f>'[3]60-22-62'!B13</f>
        <v xml:space="preserve"> LONGEVITY            </v>
      </c>
      <c r="C11" s="25">
        <f>'[3]60-22-62'!E13</f>
        <v>240</v>
      </c>
      <c r="D11" s="25">
        <f>'[3]60-22-62'!F13</f>
        <v>240</v>
      </c>
      <c r="E11" s="25">
        <f>'[3]60-22-62'!G13</f>
        <v>420</v>
      </c>
      <c r="F11" s="25">
        <f>'[3]60-22-62'!H13</f>
        <v>420</v>
      </c>
      <c r="G11" s="25">
        <f>'[3]60-22-62'!I13</f>
        <v>420</v>
      </c>
      <c r="H11" s="25">
        <f>'[3]60-22-62'!J13</f>
        <v>660</v>
      </c>
    </row>
    <row r="12" spans="1:8" x14ac:dyDescent="0.25">
      <c r="A12" s="24" t="str">
        <f>'[3]60-22-62'!A14</f>
        <v xml:space="preserve"> 60-5111-22-62                          </v>
      </c>
      <c r="B12" s="24" t="str">
        <f>'[3]60-22-62'!B14</f>
        <v xml:space="preserve"> RETIREMENT           </v>
      </c>
      <c r="C12" s="25">
        <f>'[3]60-22-62'!E14</f>
        <v>34667</v>
      </c>
      <c r="D12" s="25">
        <f>'[3]60-22-62'!F14</f>
        <v>33983.46</v>
      </c>
      <c r="E12" s="25">
        <f>'[3]60-22-62'!G14</f>
        <v>38483</v>
      </c>
      <c r="F12" s="25">
        <f>'[3]60-22-62'!H14</f>
        <v>24472.639999999999</v>
      </c>
      <c r="G12" s="25">
        <f>'[3]60-22-62'!I14</f>
        <v>40413</v>
      </c>
      <c r="H12" s="25">
        <f>'[3]60-22-62'!J14</f>
        <v>40804</v>
      </c>
    </row>
    <row r="13" spans="1:8" x14ac:dyDescent="0.25">
      <c r="A13" s="24" t="str">
        <f>'[3]60-22-62'!A15</f>
        <v xml:space="preserve"> 60-5112-22-62                          </v>
      </c>
      <c r="B13" s="24" t="str">
        <f>'[3]60-22-62'!B15</f>
        <v xml:space="preserve"> FICA                 </v>
      </c>
      <c r="C13" s="25">
        <f>'[3]60-22-62'!E15</f>
        <v>20616</v>
      </c>
      <c r="D13" s="25">
        <f>'[3]60-22-62'!F15</f>
        <v>19795.27</v>
      </c>
      <c r="E13" s="25">
        <f>'[3]60-22-62'!G15</f>
        <v>22473</v>
      </c>
      <c r="F13" s="25">
        <f>'[3]60-22-62'!H15</f>
        <v>13932.38</v>
      </c>
      <c r="G13" s="25">
        <f>'[3]60-22-62'!I15</f>
        <v>23399</v>
      </c>
      <c r="H13" s="25">
        <f>'[3]60-22-62'!J15</f>
        <v>23330</v>
      </c>
    </row>
    <row r="14" spans="1:8" x14ac:dyDescent="0.25">
      <c r="A14" s="24" t="str">
        <f>'[3]60-22-62'!A16</f>
        <v xml:space="preserve"> 60-5114-22-62                          </v>
      </c>
      <c r="B14" s="24" t="str">
        <f>'[3]60-22-62'!B16</f>
        <v xml:space="preserve"> UNEMPLOYMENT CLAIMS  </v>
      </c>
      <c r="C14" s="25">
        <f>'[3]60-22-62'!E16</f>
        <v>0</v>
      </c>
      <c r="D14" s="31">
        <f>'[3]60-22-62'!F16</f>
        <v>0</v>
      </c>
      <c r="E14" s="25">
        <f>'[3]60-22-62'!G16</f>
        <v>0</v>
      </c>
      <c r="F14" s="25">
        <f>'[3]60-22-62'!H16</f>
        <v>0</v>
      </c>
      <c r="G14" s="25">
        <f>'[3]60-22-62'!I16</f>
        <v>0</v>
      </c>
      <c r="H14" s="25">
        <f>'[3]60-22-62'!J16</f>
        <v>0</v>
      </c>
    </row>
    <row r="15" spans="1:8" x14ac:dyDescent="0.25">
      <c r="A15" s="24" t="str">
        <f>'[3]60-22-62'!A17</f>
        <v xml:space="preserve"> 60-5116-22-62                          </v>
      </c>
      <c r="B15" s="24" t="str">
        <f>'[3]60-22-62'!B17</f>
        <v xml:space="preserve"> HEALTH/LIFE INSURANC </v>
      </c>
      <c r="C15" s="25">
        <f>'[3]60-22-62'!E17</f>
        <v>37089</v>
      </c>
      <c r="D15" s="25">
        <f>'[3]60-22-62'!F17</f>
        <v>26792.82</v>
      </c>
      <c r="E15" s="25">
        <f>'[3]60-22-62'!G17</f>
        <v>54621</v>
      </c>
      <c r="F15" s="25">
        <f>'[3]60-22-62'!H17</f>
        <v>21167.23</v>
      </c>
      <c r="G15" s="25">
        <f>'[3]60-22-62'!I17</f>
        <v>49929</v>
      </c>
      <c r="H15" s="25">
        <f>'[3]60-22-62'!J17</f>
        <v>62263</v>
      </c>
    </row>
    <row r="16" spans="1:8" x14ac:dyDescent="0.25">
      <c r="A16" s="24" t="str">
        <f>'[3]60-22-62'!A18</f>
        <v xml:space="preserve"> 60-5118-22-62                          </v>
      </c>
      <c r="B16" s="24" t="str">
        <f>'[3]60-22-62'!B18</f>
        <v xml:space="preserve"> WORKER COMPENSATION  </v>
      </c>
      <c r="C16" s="25">
        <f>'[3]60-22-62'!E18</f>
        <v>6349</v>
      </c>
      <c r="D16" s="25">
        <f>'[3]60-22-62'!F18</f>
        <v>6025.57</v>
      </c>
      <c r="E16" s="25">
        <f>'[3]60-22-62'!G18</f>
        <v>6463</v>
      </c>
      <c r="F16" s="25">
        <f>'[3]60-22-62'!H18</f>
        <v>3884.73</v>
      </c>
      <c r="G16" s="25">
        <f>'[3]60-22-62'!I18</f>
        <v>6523</v>
      </c>
      <c r="H16" s="25">
        <f>'[3]60-22-62'!J18</f>
        <v>5062</v>
      </c>
    </row>
    <row r="17" spans="1:8" x14ac:dyDescent="0.25">
      <c r="A17" s="24" t="str">
        <f>'[3]60-22-62'!A19</f>
        <v xml:space="preserve"> 60-5119-22-62                          </v>
      </c>
      <c r="B17" s="24" t="str">
        <f>'[3]60-22-62'!B19</f>
        <v xml:space="preserve"> OTHER PAYROLL EXPENS </v>
      </c>
      <c r="C17" s="25">
        <f>'[3]60-22-62'!E19</f>
        <v>1130</v>
      </c>
      <c r="D17" s="31">
        <f>'[3]60-22-62'!F19</f>
        <v>1126.3699999999999</v>
      </c>
      <c r="E17" s="25">
        <f>'[3]60-22-62'!G19</f>
        <v>1460</v>
      </c>
      <c r="F17" s="25">
        <f>'[3]60-22-62'!H19</f>
        <v>705.81</v>
      </c>
      <c r="G17" s="25">
        <f>'[3]60-22-62'!I19</f>
        <v>1299</v>
      </c>
      <c r="H17" s="25">
        <f>'[3]60-22-62'!J19</f>
        <v>1000</v>
      </c>
    </row>
    <row r="18" spans="1:8" x14ac:dyDescent="0.25">
      <c r="A18" s="24" t="str">
        <f>'[3]60-22-62'!A20</f>
        <v xml:space="preserve"> 60-5121-22-62                          </v>
      </c>
      <c r="B18" s="24" t="str">
        <f>'[3]60-22-62'!B20</f>
        <v xml:space="preserve"> ACCRUED VACATION BEN </v>
      </c>
      <c r="C18" s="31">
        <f>'[3]60-22-62'!E20</f>
        <v>0</v>
      </c>
      <c r="D18" s="31">
        <f>'[3]60-22-62'!F20</f>
        <v>2000.81</v>
      </c>
      <c r="E18" s="31">
        <f>'[3]60-22-62'!G20</f>
        <v>0</v>
      </c>
      <c r="F18" s="31">
        <f>'[3]60-22-62'!H20</f>
        <v>0</v>
      </c>
      <c r="G18" s="31">
        <f>'[3]60-22-62'!I21</f>
        <v>0</v>
      </c>
      <c r="H18" s="31">
        <f>'[3]60-22-62'!J21</f>
        <v>0</v>
      </c>
    </row>
    <row r="19" spans="1:8" x14ac:dyDescent="0.25">
      <c r="A19" s="24" t="str">
        <f>'[3]60-22-62'!A21</f>
        <v xml:space="preserve"> 60-5123-22-62                          </v>
      </c>
      <c r="B19" s="24" t="str">
        <f>'[3]60-22-62'!B21</f>
        <v xml:space="preserve"> ACCRUED COMP-TIME BE </v>
      </c>
      <c r="C19" s="31">
        <f>'[3]60-22-62'!E21</f>
        <v>0</v>
      </c>
      <c r="D19" s="31">
        <f>'[3]60-22-62'!F21</f>
        <v>1568.42</v>
      </c>
      <c r="E19" s="31">
        <f>'[3]60-22-62'!G21</f>
        <v>0</v>
      </c>
      <c r="F19" s="31">
        <f>'[3]60-22-62'!H21</f>
        <v>0</v>
      </c>
      <c r="G19" s="31">
        <f>'[3]60-22-62'!I21</f>
        <v>0</v>
      </c>
      <c r="H19" s="31">
        <f>'[3]60-22-62'!J21</f>
        <v>0</v>
      </c>
    </row>
    <row r="20" spans="1:8" x14ac:dyDescent="0.25">
      <c r="A20" s="32"/>
      <c r="B20" s="39" t="s">
        <v>108</v>
      </c>
      <c r="C20" s="33">
        <f>SUM(C8:C19)</f>
        <v>374864</v>
      </c>
      <c r="D20" s="33">
        <f t="shared" ref="D20:H20" si="0">SUM(D8:D19)</f>
        <v>360887.36000000004</v>
      </c>
      <c r="E20" s="33">
        <f t="shared" si="0"/>
        <v>415807</v>
      </c>
      <c r="F20" s="33">
        <f t="shared" si="0"/>
        <v>252139.50000000006</v>
      </c>
      <c r="G20" s="33">
        <f t="shared" si="0"/>
        <v>427794</v>
      </c>
      <c r="H20" s="33">
        <f t="shared" si="0"/>
        <v>436421</v>
      </c>
    </row>
    <row r="21" spans="1:8" x14ac:dyDescent="0.25">
      <c r="A21" s="24" t="str">
        <f>'[3]60-22-62'!A23</f>
        <v xml:space="preserve"> 60-5201-22-62                          </v>
      </c>
      <c r="B21" s="24" t="str">
        <f>'[3]60-22-62'!B23</f>
        <v xml:space="preserve"> OFFICE SUPPLIES      </v>
      </c>
      <c r="C21" s="25">
        <f>'[3]60-22-62'!E23</f>
        <v>500</v>
      </c>
      <c r="D21" s="25">
        <f>'[3]60-22-62'!F23</f>
        <v>162.15</v>
      </c>
      <c r="E21" s="25">
        <f>'[3]60-22-62'!G23</f>
        <v>500</v>
      </c>
      <c r="F21" s="25">
        <f>'[3]60-22-62'!H23</f>
        <v>0</v>
      </c>
      <c r="G21" s="25">
        <f>'[3]60-22-62'!I23</f>
        <v>500</v>
      </c>
      <c r="H21" s="25">
        <f>'[3]60-22-62'!J23</f>
        <v>500</v>
      </c>
    </row>
    <row r="22" spans="1:8" x14ac:dyDescent="0.25">
      <c r="A22" s="24" t="str">
        <f>'[3]60-22-62'!A24</f>
        <v xml:space="preserve"> 60-5202-22-62                          </v>
      </c>
      <c r="B22" s="24" t="str">
        <f>'[3]60-22-62'!B24</f>
        <v xml:space="preserve"> POSTAGE              </v>
      </c>
      <c r="C22" s="25">
        <f>'[3]60-22-62'!E24</f>
        <v>0</v>
      </c>
      <c r="D22" s="25">
        <f>'[3]60-22-62'!F24</f>
        <v>0</v>
      </c>
      <c r="E22" s="25">
        <f>'[3]60-22-62'!G24</f>
        <v>0</v>
      </c>
      <c r="F22" s="25">
        <f>'[3]60-22-62'!H24</f>
        <v>18.41</v>
      </c>
      <c r="G22" s="25">
        <f>'[3]60-22-62'!I24</f>
        <v>18</v>
      </c>
      <c r="H22" s="25">
        <f>'[3]60-22-62'!J24</f>
        <v>20</v>
      </c>
    </row>
    <row r="23" spans="1:8" x14ac:dyDescent="0.25">
      <c r="A23" s="24" t="str">
        <f>'[3]60-22-62'!A25</f>
        <v xml:space="preserve"> 60-5206-22-62                          </v>
      </c>
      <c r="B23" s="24" t="str">
        <f>'[3]60-22-62'!B25</f>
        <v xml:space="preserve"> FUELS OILS LUBRICANT </v>
      </c>
      <c r="C23" s="25">
        <f>'[3]60-22-62'!E25</f>
        <v>15000</v>
      </c>
      <c r="D23" s="25">
        <f>'[3]60-22-62'!F25</f>
        <v>19108.21</v>
      </c>
      <c r="E23" s="25">
        <f>'[3]60-22-62'!G25</f>
        <v>15000</v>
      </c>
      <c r="F23" s="25">
        <f>'[3]60-22-62'!H25</f>
        <v>8234.8799999999992</v>
      </c>
      <c r="G23" s="25">
        <f>'[3]60-22-62'!I25</f>
        <v>19500</v>
      </c>
      <c r="H23" s="25">
        <f>'[3]60-22-62'!J25</f>
        <v>21000</v>
      </c>
    </row>
    <row r="24" spans="1:8" x14ac:dyDescent="0.25">
      <c r="A24" s="24" t="str">
        <f>'[3]60-22-62'!A26</f>
        <v xml:space="preserve"> 60-5207-22-62                          </v>
      </c>
      <c r="B24" s="24" t="str">
        <f>'[3]60-22-62'!B26</f>
        <v xml:space="preserve"> SMALL TOOLS AND INST </v>
      </c>
      <c r="C24" s="25">
        <f>'[3]60-22-62'!E26</f>
        <v>1500</v>
      </c>
      <c r="D24" s="25">
        <f>'[3]60-22-62'!F26</f>
        <v>727.62</v>
      </c>
      <c r="E24" s="25">
        <f>'[3]60-22-62'!G26</f>
        <v>1500</v>
      </c>
      <c r="F24" s="25">
        <f>'[3]60-22-62'!H26</f>
        <v>358.5</v>
      </c>
      <c r="G24" s="25">
        <f>'[3]60-22-62'!I26</f>
        <v>1500</v>
      </c>
      <c r="H24" s="25">
        <f>'[3]60-22-62'!J26</f>
        <v>1500</v>
      </c>
    </row>
    <row r="25" spans="1:8" x14ac:dyDescent="0.25">
      <c r="A25" s="24" t="str">
        <f>'[3]60-22-62'!A27</f>
        <v xml:space="preserve"> 60-5208-22-62                          </v>
      </c>
      <c r="B25" s="24" t="str">
        <f>'[3]60-22-62'!B27</f>
        <v xml:space="preserve"> CLEANING SUPPLIES    </v>
      </c>
      <c r="C25" s="25">
        <f>'[3]60-22-62'!E27</f>
        <v>0</v>
      </c>
      <c r="D25" s="25">
        <f>'[3]60-22-62'!F27</f>
        <v>0</v>
      </c>
      <c r="E25" s="25">
        <f>'[3]60-22-62'!G27</f>
        <v>0</v>
      </c>
      <c r="F25" s="25">
        <f>'[3]60-22-62'!H27</f>
        <v>0</v>
      </c>
      <c r="G25" s="25">
        <f>'[3]60-22-62'!I27</f>
        <v>0</v>
      </c>
      <c r="H25" s="25">
        <f>'[3]60-22-62'!J27</f>
        <v>0</v>
      </c>
    </row>
    <row r="26" spans="1:8" x14ac:dyDescent="0.25">
      <c r="A26" s="24" t="str">
        <f>'[3]60-22-62'!A28</f>
        <v xml:space="preserve"> 60-5209-22-62                          </v>
      </c>
      <c r="B26" s="24" t="str">
        <f>'[3]60-22-62'!B28</f>
        <v xml:space="preserve"> CHEMICAL &amp; MEDICAL S </v>
      </c>
      <c r="C26" s="25">
        <f>'[3]60-22-62'!E28</f>
        <v>500</v>
      </c>
      <c r="D26" s="25">
        <f>'[3]60-22-62'!F28</f>
        <v>172.68</v>
      </c>
      <c r="E26" s="25">
        <f>'[3]60-22-62'!G28</f>
        <v>500</v>
      </c>
      <c r="F26" s="25">
        <f>'[3]60-22-62'!H28</f>
        <v>99.98</v>
      </c>
      <c r="G26" s="25">
        <f>'[3]60-22-62'!I28</f>
        <v>500</v>
      </c>
      <c r="H26" s="25">
        <f>'[3]60-22-62'!J28</f>
        <v>500</v>
      </c>
    </row>
    <row r="27" spans="1:8" x14ac:dyDescent="0.25">
      <c r="A27" s="24" t="str">
        <f>'[3]60-22-62'!A29</f>
        <v xml:space="preserve"> 60-5221-22-62                          </v>
      </c>
      <c r="B27" s="24" t="str">
        <f>'[3]60-22-62'!B29</f>
        <v xml:space="preserve"> SAFETY SUPPLIES      </v>
      </c>
      <c r="C27" s="25">
        <f>'[3]60-22-62'!E29</f>
        <v>2500</v>
      </c>
      <c r="D27" s="25">
        <f>'[3]60-22-62'!F29</f>
        <v>1423.47</v>
      </c>
      <c r="E27" s="25">
        <f>'[3]60-22-62'!G29</f>
        <v>2500</v>
      </c>
      <c r="F27" s="25">
        <f>'[3]60-22-62'!H29</f>
        <v>1017.57</v>
      </c>
      <c r="G27" s="25">
        <f>'[3]60-22-62'!I29</f>
        <v>2500</v>
      </c>
      <c r="H27" s="25">
        <f>'[3]60-22-62'!J29</f>
        <v>2500</v>
      </c>
    </row>
    <row r="28" spans="1:8" x14ac:dyDescent="0.25">
      <c r="A28" s="24" t="str">
        <f>'[3]60-22-62'!A30</f>
        <v xml:space="preserve"> 60-5299-22-62                          </v>
      </c>
      <c r="B28" s="24" t="str">
        <f>'[3]60-22-62'!B30</f>
        <v xml:space="preserve"> MISCELLANEOUS SUPPLI </v>
      </c>
      <c r="C28" s="25">
        <f>'[3]60-22-62'!E30</f>
        <v>600</v>
      </c>
      <c r="D28" s="25">
        <f>'[3]60-22-62'!F30</f>
        <v>303.69</v>
      </c>
      <c r="E28" s="25">
        <f>'[3]60-22-62'!G30</f>
        <v>600</v>
      </c>
      <c r="F28" s="25">
        <f>'[3]60-22-62'!H30</f>
        <v>165.58</v>
      </c>
      <c r="G28" s="25">
        <f>'[3]60-22-62'!I30</f>
        <v>600</v>
      </c>
      <c r="H28" s="25">
        <f>'[3]60-22-62'!J30</f>
        <v>600</v>
      </c>
    </row>
    <row r="29" spans="1:8" x14ac:dyDescent="0.25">
      <c r="A29" s="32"/>
      <c r="B29" s="39" t="s">
        <v>109</v>
      </c>
      <c r="C29" s="33">
        <f>SUM(C21:C28)</f>
        <v>20600</v>
      </c>
      <c r="D29" s="33">
        <f t="shared" ref="D29:H29" si="1">SUM(D21:D28)</f>
        <v>21897.82</v>
      </c>
      <c r="E29" s="33">
        <f t="shared" si="1"/>
        <v>20600</v>
      </c>
      <c r="F29" s="33">
        <f t="shared" si="1"/>
        <v>9894.9199999999983</v>
      </c>
      <c r="G29" s="33">
        <f t="shared" si="1"/>
        <v>25118</v>
      </c>
      <c r="H29" s="33">
        <f t="shared" si="1"/>
        <v>26620</v>
      </c>
    </row>
    <row r="30" spans="1:8" x14ac:dyDescent="0.25">
      <c r="A30" s="24" t="str">
        <f>'[3]60-22-62'!A32</f>
        <v xml:space="preserve"> 60-5302-22-62                          </v>
      </c>
      <c r="B30" s="24" t="str">
        <f>'[3]60-22-62'!B32</f>
        <v xml:space="preserve"> BUILDING MAINTENANCE </v>
      </c>
      <c r="C30" s="25">
        <f>'[3]60-22-62'!E32</f>
        <v>0</v>
      </c>
      <c r="D30" s="25">
        <f>'[3]60-22-62'!F32</f>
        <v>0</v>
      </c>
      <c r="E30" s="25">
        <f>'[3]60-22-62'!G32</f>
        <v>0</v>
      </c>
      <c r="F30" s="25">
        <f>'[3]60-22-62'!H32</f>
        <v>0</v>
      </c>
      <c r="G30" s="25">
        <f>'[3]60-22-62'!I32</f>
        <v>0</v>
      </c>
      <c r="H30" s="25">
        <f>'[3]60-22-62'!J32</f>
        <v>0</v>
      </c>
    </row>
    <row r="31" spans="1:8" x14ac:dyDescent="0.25">
      <c r="A31" s="24" t="str">
        <f>'[3]60-22-62'!A33</f>
        <v xml:space="preserve"> 60-5304-22-62                          </v>
      </c>
      <c r="B31" s="24" t="str">
        <f>'[3]60-22-62'!B33</f>
        <v xml:space="preserve"> MACHINERY &amp; EQUIPMEN </v>
      </c>
      <c r="C31" s="25">
        <f>'[3]60-22-62'!E33</f>
        <v>33301</v>
      </c>
      <c r="D31" s="25">
        <f>'[3]60-22-62'!F33</f>
        <v>29650.85</v>
      </c>
      <c r="E31" s="25">
        <f>'[3]60-22-62'!G33</f>
        <v>25000</v>
      </c>
      <c r="F31" s="25">
        <f>'[3]60-22-62'!H33</f>
        <v>5768.66</v>
      </c>
      <c r="G31" s="25">
        <f>'[3]60-22-62'!I33</f>
        <v>25000</v>
      </c>
      <c r="H31" s="25">
        <f>'[3]60-22-62'!J33</f>
        <v>25000</v>
      </c>
    </row>
    <row r="32" spans="1:8" x14ac:dyDescent="0.25">
      <c r="A32" s="24" t="str">
        <f>'[3]60-22-62'!A34</f>
        <v xml:space="preserve"> 60-5305-22-62                          </v>
      </c>
      <c r="B32" s="24" t="str">
        <f>'[3]60-22-62'!B34</f>
        <v xml:space="preserve"> VEHICLE MAINTENANCE  </v>
      </c>
      <c r="C32" s="25">
        <f>'[3]60-22-62'!E34</f>
        <v>11000</v>
      </c>
      <c r="D32" s="25">
        <f>'[3]60-22-62'!F34</f>
        <v>5489.42</v>
      </c>
      <c r="E32" s="25">
        <f>'[3]60-22-62'!G34</f>
        <v>11000</v>
      </c>
      <c r="F32" s="25">
        <f>'[3]60-22-62'!H34</f>
        <v>3777.07</v>
      </c>
      <c r="G32" s="25">
        <f>'[3]60-22-62'!I34</f>
        <v>9000</v>
      </c>
      <c r="H32" s="25">
        <f>'[3]60-22-62'!J34</f>
        <v>9000</v>
      </c>
    </row>
    <row r="33" spans="1:8" x14ac:dyDescent="0.25">
      <c r="A33" s="24" t="str">
        <f>'[3]60-22-62'!A35</f>
        <v xml:space="preserve"> 60-5307-22-62                          </v>
      </c>
      <c r="B33" s="24" t="str">
        <f>'[3]60-22-62'!B35</f>
        <v xml:space="preserve"> WATER/SEWER PLANT MA </v>
      </c>
      <c r="C33" s="25">
        <f>'[3]60-22-62'!E35</f>
        <v>4198</v>
      </c>
      <c r="D33" s="25">
        <f>'[3]60-22-62'!F35</f>
        <v>4198.33</v>
      </c>
      <c r="E33" s="25">
        <f>'[3]60-22-62'!G35</f>
        <v>9500</v>
      </c>
      <c r="F33" s="25">
        <f>'[3]60-22-62'!H35</f>
        <v>0</v>
      </c>
      <c r="G33" s="25">
        <f>'[3]60-22-62'!I35</f>
        <v>9500</v>
      </c>
      <c r="H33" s="25">
        <f>'[3]60-22-62'!J35</f>
        <v>9500</v>
      </c>
    </row>
    <row r="34" spans="1:8" x14ac:dyDescent="0.25">
      <c r="A34" s="24" t="str">
        <f>'[3]60-22-62'!A36</f>
        <v xml:space="preserve"> 60-5308-22-62                          </v>
      </c>
      <c r="B34" s="24" t="str">
        <f>'[3]60-22-62'!B36</f>
        <v xml:space="preserve"> WATER/SEWER MAINS MA </v>
      </c>
      <c r="C34" s="25">
        <f>'[3]60-22-62'!E36</f>
        <v>35000</v>
      </c>
      <c r="D34" s="25">
        <f>'[3]60-22-62'!F36</f>
        <v>35694.269999999997</v>
      </c>
      <c r="E34" s="25">
        <f>'[3]60-22-62'!G36</f>
        <v>35000</v>
      </c>
      <c r="F34" s="25">
        <f>'[3]60-22-62'!H36</f>
        <v>5137.18</v>
      </c>
      <c r="G34" s="25">
        <f>'[3]60-22-62'!I36</f>
        <v>35000</v>
      </c>
      <c r="H34" s="25">
        <f>'[3]60-22-62'!J36</f>
        <v>35000</v>
      </c>
    </row>
    <row r="35" spans="1:8" x14ac:dyDescent="0.25">
      <c r="A35" s="24" t="str">
        <f>'[3]60-22-62'!A37</f>
        <v xml:space="preserve"> 60-5310-22-62                          </v>
      </c>
      <c r="B35" s="24" t="str">
        <f>'[3]60-22-62'!B37</f>
        <v xml:space="preserve"> STREETS ROAD &amp; BRIDG </v>
      </c>
      <c r="C35" s="25">
        <f>'[3]60-22-62'!E37</f>
        <v>24880</v>
      </c>
      <c r="D35" s="25">
        <f>'[3]60-22-62'!F37</f>
        <v>26168.47</v>
      </c>
      <c r="E35" s="25">
        <f>'[3]60-22-62'!G37</f>
        <v>19000</v>
      </c>
      <c r="F35" s="25">
        <f>'[3]60-22-62'!H37</f>
        <v>4180.21</v>
      </c>
      <c r="G35" s="25">
        <f>'[3]60-22-62'!I37</f>
        <v>19000</v>
      </c>
      <c r="H35" s="25">
        <f>'[3]60-22-62'!J37</f>
        <v>19000</v>
      </c>
    </row>
    <row r="36" spans="1:8" x14ac:dyDescent="0.25">
      <c r="A36" s="24" t="str">
        <f>'[3]60-22-62'!A38</f>
        <v xml:space="preserve"> 60-5399-22-62                          </v>
      </c>
      <c r="B36" s="24" t="str">
        <f>'[3]60-22-62'!B38</f>
        <v xml:space="preserve"> MISCELLANEOUS MAINTE </v>
      </c>
      <c r="C36" s="25">
        <f>'[3]60-22-62'!E38</f>
        <v>3328</v>
      </c>
      <c r="D36" s="25">
        <f>'[3]60-22-62'!F38</f>
        <v>3328</v>
      </c>
      <c r="E36" s="25">
        <f>'[3]60-22-62'!G38</f>
        <v>3328</v>
      </c>
      <c r="F36" s="25">
        <f>'[3]60-22-62'!H38</f>
        <v>0</v>
      </c>
      <c r="G36" s="25">
        <f>'[3]60-22-62'!I38</f>
        <v>3328</v>
      </c>
      <c r="H36" s="25">
        <f>'[3]60-22-62'!J38</f>
        <v>3328</v>
      </c>
    </row>
    <row r="37" spans="1:8" x14ac:dyDescent="0.25">
      <c r="A37" s="32"/>
      <c r="B37" s="39" t="s">
        <v>111</v>
      </c>
      <c r="C37" s="33">
        <f>SUM(C30:C36)</f>
        <v>111707</v>
      </c>
      <c r="D37" s="33">
        <f t="shared" ref="D37:H37" si="2">SUM(D30:D36)</f>
        <v>104529.34</v>
      </c>
      <c r="E37" s="33">
        <f t="shared" si="2"/>
        <v>102828</v>
      </c>
      <c r="F37" s="33">
        <f t="shared" si="2"/>
        <v>18863.12</v>
      </c>
      <c r="G37" s="33">
        <f t="shared" si="2"/>
        <v>100828</v>
      </c>
      <c r="H37" s="33">
        <f t="shared" si="2"/>
        <v>100828</v>
      </c>
    </row>
    <row r="38" spans="1:8" x14ac:dyDescent="0.25">
      <c r="A38" s="24" t="str">
        <f>'[3]60-22-62'!A40</f>
        <v xml:space="preserve"> 60-5401-22-62                          </v>
      </c>
      <c r="B38" s="24" t="str">
        <f>'[3]60-22-62'!B40</f>
        <v xml:space="preserve"> COMMUNICATIONS       </v>
      </c>
      <c r="C38" s="25">
        <f>'[3]60-22-62'!E40</f>
        <v>3600</v>
      </c>
      <c r="D38" s="25">
        <f>'[3]60-22-62'!F40</f>
        <v>1680.9</v>
      </c>
      <c r="E38" s="25">
        <f>'[3]60-22-62'!G40</f>
        <v>3600</v>
      </c>
      <c r="F38" s="25">
        <f>'[3]60-22-62'!H40</f>
        <v>812.85</v>
      </c>
      <c r="G38" s="25">
        <f>'[3]60-22-62'!I40</f>
        <v>3600</v>
      </c>
      <c r="H38" s="25">
        <f>'[3]60-22-62'!J40</f>
        <v>1800</v>
      </c>
    </row>
    <row r="39" spans="1:8" x14ac:dyDescent="0.25">
      <c r="A39" s="24" t="str">
        <f>'[3]60-22-62'!A41</f>
        <v xml:space="preserve"> 60-5403-22-62                          </v>
      </c>
      <c r="B39" s="24" t="str">
        <f>'[3]60-22-62'!B41</f>
        <v xml:space="preserve"> GENERAL INSURANCE    </v>
      </c>
      <c r="C39" s="25">
        <f>'[3]60-22-62'!E41</f>
        <v>6510</v>
      </c>
      <c r="D39" s="25">
        <f>'[3]60-22-62'!F41</f>
        <v>5356.34</v>
      </c>
      <c r="E39" s="25">
        <f>'[3]60-22-62'!G41</f>
        <v>6510</v>
      </c>
      <c r="F39" s="25">
        <f>'[3]60-22-62'!H41</f>
        <v>2886.6</v>
      </c>
      <c r="G39" s="25">
        <f>'[3]60-22-62'!I41</f>
        <v>6510</v>
      </c>
      <c r="H39" s="25">
        <f>'[3]60-22-62'!J41</f>
        <v>6575</v>
      </c>
    </row>
    <row r="40" spans="1:8" x14ac:dyDescent="0.25">
      <c r="A40" s="24" t="str">
        <f>'[3]60-22-62'!A42</f>
        <v xml:space="preserve"> 60-5404-22-62                          </v>
      </c>
      <c r="B40" s="24" t="str">
        <f>'[3]60-22-62'!B42</f>
        <v xml:space="preserve"> PROFESSIONAL FEES    </v>
      </c>
      <c r="C40" s="25">
        <f>'[3]60-22-62'!E42</f>
        <v>1500</v>
      </c>
      <c r="D40" s="25">
        <f>'[3]60-22-62'!F42</f>
        <v>1393.99</v>
      </c>
      <c r="E40" s="25">
        <f>'[3]60-22-62'!G42</f>
        <v>1500</v>
      </c>
      <c r="F40" s="25">
        <f>'[3]60-22-62'!H42</f>
        <v>769.22</v>
      </c>
      <c r="G40" s="25">
        <f>'[3]60-22-62'!I42</f>
        <v>1500</v>
      </c>
      <c r="H40" s="25">
        <f>'[3]60-22-62'!J42</f>
        <v>1500</v>
      </c>
    </row>
    <row r="41" spans="1:8" x14ac:dyDescent="0.25">
      <c r="A41" s="24" t="str">
        <f>'[3]60-22-62'!A43</f>
        <v xml:space="preserve"> 60-5405-22-62                          </v>
      </c>
      <c r="B41" s="24" t="str">
        <f>'[3]60-22-62'!B43</f>
        <v xml:space="preserve"> ADVERTISING          </v>
      </c>
      <c r="C41" s="25">
        <f>'[3]60-22-62'!E43</f>
        <v>2000</v>
      </c>
      <c r="D41" s="25">
        <f>'[3]60-22-62'!F43</f>
        <v>716.96</v>
      </c>
      <c r="E41" s="25">
        <f>'[3]60-22-62'!G43</f>
        <v>2000</v>
      </c>
      <c r="F41" s="25">
        <f>'[3]60-22-62'!H43</f>
        <v>0</v>
      </c>
      <c r="G41" s="25">
        <f>'[3]60-22-62'!I43</f>
        <v>2000</v>
      </c>
      <c r="H41" s="25">
        <f>'[3]60-22-62'!J43</f>
        <v>2000</v>
      </c>
    </row>
    <row r="42" spans="1:8" x14ac:dyDescent="0.25">
      <c r="A42" s="24" t="str">
        <f>'[3]60-22-62'!A44</f>
        <v xml:space="preserve"> 60-5406-22-62                          </v>
      </c>
      <c r="B42" s="24" t="str">
        <f>'[3]60-22-62'!B44</f>
        <v xml:space="preserve"> TRAINING             </v>
      </c>
      <c r="C42" s="25">
        <f>'[3]60-22-62'!E44</f>
        <v>3500</v>
      </c>
      <c r="D42" s="25">
        <f>'[3]60-22-62'!F44</f>
        <v>1508.46</v>
      </c>
      <c r="E42" s="25">
        <f>'[3]60-22-62'!G44</f>
        <v>3500</v>
      </c>
      <c r="F42" s="25">
        <f>'[3]60-22-62'!H44</f>
        <v>2336.5</v>
      </c>
      <c r="G42" s="25">
        <f>'[3]60-22-62'!I44</f>
        <v>3500</v>
      </c>
      <c r="H42" s="25">
        <f>'[3]60-22-62'!J44</f>
        <v>3500</v>
      </c>
    </row>
    <row r="43" spans="1:8" x14ac:dyDescent="0.25">
      <c r="A43" s="24" t="str">
        <f>'[3]60-22-62'!A45</f>
        <v xml:space="preserve"> 60-5408-22-62                          </v>
      </c>
      <c r="B43" s="24" t="str">
        <f>'[3]60-22-62'!B45</f>
        <v xml:space="preserve"> ELECTRIC UTILITY SER </v>
      </c>
      <c r="C43" s="25">
        <f>'[3]60-22-62'!E45</f>
        <v>510</v>
      </c>
      <c r="D43" s="25">
        <f>'[3]60-22-62'!F45</f>
        <v>494.3</v>
      </c>
      <c r="E43" s="25">
        <f>'[3]60-22-62'!G45</f>
        <v>700</v>
      </c>
      <c r="F43" s="25">
        <f>'[3]60-22-62'!H45</f>
        <v>167.99</v>
      </c>
      <c r="G43" s="25">
        <f>'[3]60-22-62'!I45</f>
        <v>600</v>
      </c>
      <c r="H43" s="25">
        <f>'[3]60-22-62'!J45</f>
        <v>606</v>
      </c>
    </row>
    <row r="44" spans="1:8" x14ac:dyDescent="0.25">
      <c r="A44" s="24" t="str">
        <f>'[3]60-22-62'!A46</f>
        <v xml:space="preserve"> 60-5409-22-62                          </v>
      </c>
      <c r="B44" s="24" t="str">
        <f>'[3]60-22-62'!B46</f>
        <v xml:space="preserve"> CONTRACTUAL SERVICES </v>
      </c>
      <c r="C44" s="25">
        <f>'[3]60-22-62'!E46</f>
        <v>77184</v>
      </c>
      <c r="D44" s="25">
        <f>'[3]60-22-62'!F46</f>
        <v>90179.32</v>
      </c>
      <c r="E44" s="25">
        <f>'[3]60-22-62'!G46</f>
        <v>0</v>
      </c>
      <c r="F44" s="25">
        <f>'[3]60-22-62'!H46</f>
        <v>1336.74</v>
      </c>
      <c r="G44" s="25">
        <f>'[3]60-22-62'!I46</f>
        <v>1337</v>
      </c>
      <c r="H44" s="25">
        <f>'[3]60-22-62'!J46</f>
        <v>30000</v>
      </c>
    </row>
    <row r="45" spans="1:8" x14ac:dyDescent="0.25">
      <c r="A45" s="24" t="str">
        <f>'[3]60-22-62'!A47</f>
        <v xml:space="preserve"> 60-5411-22-62                          </v>
      </c>
      <c r="B45" s="24" t="str">
        <f>'[3]60-22-62'!B47</f>
        <v xml:space="preserve"> MACHINERY AND EQUIPM </v>
      </c>
      <c r="C45" s="25">
        <f>'[3]60-22-62'!E47</f>
        <v>2500</v>
      </c>
      <c r="D45" s="25">
        <f>'[3]60-22-62'!F47</f>
        <v>2500</v>
      </c>
      <c r="E45" s="25">
        <f>'[3]60-22-62'!G47</f>
        <v>2500</v>
      </c>
      <c r="F45" s="25">
        <f>'[3]60-22-62'!H47</f>
        <v>0</v>
      </c>
      <c r="G45" s="25">
        <f>'[3]60-22-62'!I47</f>
        <v>2500</v>
      </c>
      <c r="H45" s="25">
        <f>'[3]60-22-62'!J47</f>
        <v>2500</v>
      </c>
    </row>
    <row r="46" spans="1:8" x14ac:dyDescent="0.25">
      <c r="A46" s="24" t="str">
        <f>'[3]60-22-62'!A48</f>
        <v xml:space="preserve"> 60-5455-22-62                          </v>
      </c>
      <c r="B46" s="24" t="str">
        <f>'[3]60-22-62'!B48</f>
        <v xml:space="preserve"> UNIFORM PURCHASE/REN </v>
      </c>
      <c r="C46" s="25">
        <f>'[3]60-22-62'!E48</f>
        <v>2900</v>
      </c>
      <c r="D46" s="25">
        <f>'[3]60-22-62'!F48</f>
        <v>1992.96</v>
      </c>
      <c r="E46" s="25">
        <f>'[3]60-22-62'!G48</f>
        <v>2900</v>
      </c>
      <c r="F46" s="25">
        <f>'[3]60-22-62'!H48</f>
        <v>1921.08</v>
      </c>
      <c r="G46" s="25">
        <f>'[3]60-22-62'!I48</f>
        <v>2900</v>
      </c>
      <c r="H46" s="25">
        <f>'[3]60-22-62'!J48</f>
        <v>2900</v>
      </c>
    </row>
    <row r="47" spans="1:8" x14ac:dyDescent="0.25">
      <c r="A47" s="24" t="str">
        <f>'[3]60-22-62'!A49</f>
        <v xml:space="preserve"> 60-5499-22-62                          </v>
      </c>
      <c r="B47" s="24" t="str">
        <f>'[3]60-22-62'!B49</f>
        <v xml:space="preserve"> MISCELLANEOUS SERVIC </v>
      </c>
      <c r="C47" s="25">
        <f>'[3]60-22-62'!E49</f>
        <v>0</v>
      </c>
      <c r="D47" s="25">
        <f>'[3]60-22-62'!F49</f>
        <v>22.66</v>
      </c>
      <c r="E47" s="25">
        <f>'[3]60-22-62'!G49</f>
        <v>0</v>
      </c>
      <c r="F47" s="25">
        <f>'[3]60-22-62'!H49</f>
        <v>0</v>
      </c>
      <c r="G47" s="25">
        <f>'[3]60-22-62'!I49</f>
        <v>0</v>
      </c>
      <c r="H47" s="25">
        <f>'[3]60-22-62'!J49</f>
        <v>0</v>
      </c>
    </row>
    <row r="48" spans="1:8" x14ac:dyDescent="0.25">
      <c r="A48" s="32"/>
      <c r="B48" s="39" t="s">
        <v>116</v>
      </c>
      <c r="C48" s="33">
        <f>SUM(C38:C47)</f>
        <v>100204</v>
      </c>
      <c r="D48" s="33">
        <f t="shared" ref="D48:H48" si="3">SUM(D38:D47)</f>
        <v>105845.89000000001</v>
      </c>
      <c r="E48" s="33">
        <f t="shared" si="3"/>
        <v>23210</v>
      </c>
      <c r="F48" s="33">
        <f t="shared" si="3"/>
        <v>10230.98</v>
      </c>
      <c r="G48" s="33">
        <f t="shared" si="3"/>
        <v>24447</v>
      </c>
      <c r="H48" s="33">
        <f t="shared" si="3"/>
        <v>51381</v>
      </c>
    </row>
    <row r="49" spans="1:8" x14ac:dyDescent="0.25">
      <c r="A49" s="24" t="str">
        <f>'[3]60-22-62'!A51</f>
        <v xml:space="preserve"> 60-6504-22-62                          </v>
      </c>
      <c r="B49" s="31" t="str">
        <f>'[3]60-22-62'!B51</f>
        <v xml:space="preserve"> MACHINERY &amp; EQUIPMEN </v>
      </c>
      <c r="C49" s="25">
        <f>'[3]60-22-62'!E51</f>
        <v>0</v>
      </c>
      <c r="D49" s="25">
        <f>'[3]60-22-62'!F51</f>
        <v>0</v>
      </c>
      <c r="E49" s="25">
        <f>'[3]60-22-62'!G51</f>
        <v>47000</v>
      </c>
      <c r="F49" s="25">
        <f>'[3]60-22-62'!H51</f>
        <v>46940.2</v>
      </c>
      <c r="G49" s="25">
        <f>'[3]60-22-62'!I51</f>
        <v>46940</v>
      </c>
      <c r="H49" s="25">
        <f>'[3]60-22-62'!J51</f>
        <v>0</v>
      </c>
    </row>
    <row r="50" spans="1:8" x14ac:dyDescent="0.25">
      <c r="A50" s="24" t="str">
        <f>'[3]60-22-62'!A52</f>
        <v xml:space="preserve"> 60-6505-22-62                          </v>
      </c>
      <c r="B50" s="31" t="str">
        <f>'[3]60-22-62'!B52</f>
        <v xml:space="preserve"> MOTOR VEHICLES       </v>
      </c>
      <c r="C50" s="25">
        <f>'[3]60-22-62'!E52</f>
        <v>155000</v>
      </c>
      <c r="D50" s="25">
        <f>'[3]60-22-62'!F52</f>
        <v>0</v>
      </c>
      <c r="E50" s="25">
        <f>'[3]60-22-62'!G52</f>
        <v>52250</v>
      </c>
      <c r="F50" s="25">
        <f>'[3]60-22-62'!H52</f>
        <v>49284.32</v>
      </c>
      <c r="G50" s="25">
        <f>'[3]60-22-62'!I52</f>
        <v>52250</v>
      </c>
      <c r="H50" s="25">
        <f>'[3]60-22-62'!J52</f>
        <v>0</v>
      </c>
    </row>
    <row r="51" spans="1:8" x14ac:dyDescent="0.25">
      <c r="A51" s="24" t="str">
        <f>'[3]60-22-62'!A53</f>
        <v xml:space="preserve"> 60-6509-22-62                          </v>
      </c>
      <c r="B51" s="31" t="str">
        <f>'[3]60-22-62'!B53</f>
        <v xml:space="preserve"> MAINS &amp; SERVICES     </v>
      </c>
      <c r="C51" s="25">
        <f>'[3]60-22-62'!E53</f>
        <v>58000</v>
      </c>
      <c r="D51" s="25">
        <f>'[3]60-22-62'!F53</f>
        <v>57966</v>
      </c>
      <c r="E51" s="25">
        <f>'[3]60-22-62'!G53</f>
        <v>28000</v>
      </c>
      <c r="F51" s="25">
        <f>'[3]60-22-62'!H53</f>
        <v>49593</v>
      </c>
      <c r="G51" s="25">
        <f>'[3]60-22-62'!I53</f>
        <v>77593</v>
      </c>
      <c r="H51" s="25">
        <f>'[3]60-22-62'!J53</f>
        <v>1250000</v>
      </c>
    </row>
    <row r="52" spans="1:8" ht="15.75" thickBot="1" x14ac:dyDescent="0.3">
      <c r="A52" s="32"/>
      <c r="B52" s="39" t="s">
        <v>117</v>
      </c>
      <c r="C52" s="33">
        <f>SUM(C49:C51)</f>
        <v>213000</v>
      </c>
      <c r="D52" s="33">
        <f t="shared" ref="D52:H52" si="4">SUM(D49:D51)</f>
        <v>57966</v>
      </c>
      <c r="E52" s="33">
        <f t="shared" si="4"/>
        <v>127250</v>
      </c>
      <c r="F52" s="33">
        <f t="shared" si="4"/>
        <v>145817.51999999999</v>
      </c>
      <c r="G52" s="33">
        <f t="shared" si="4"/>
        <v>176783</v>
      </c>
      <c r="H52" s="33">
        <f t="shared" si="4"/>
        <v>1250000</v>
      </c>
    </row>
    <row r="53" spans="1:8" ht="16.5" thickTop="1" thickBot="1" x14ac:dyDescent="0.3">
      <c r="A53" s="34"/>
      <c r="B53" s="34" t="s">
        <v>138</v>
      </c>
      <c r="C53" s="35">
        <f>SUM(C8:C52)/2</f>
        <v>820375</v>
      </c>
      <c r="D53" s="35">
        <f>SUM(D8:D52)/2</f>
        <v>651126.40999999992</v>
      </c>
      <c r="E53" s="35">
        <f>SUM(E8:E52)/2</f>
        <v>689695</v>
      </c>
      <c r="F53" s="35">
        <f>SUM(F8:F52)/2</f>
        <v>436946.03999999992</v>
      </c>
      <c r="G53" s="35">
        <f t="shared" ref="G53:H53" si="5">SUM(G8:G52)/2</f>
        <v>754970</v>
      </c>
      <c r="H53" s="35">
        <f t="shared" si="5"/>
        <v>1865250</v>
      </c>
    </row>
    <row r="54" spans="1:8" ht="15.75" thickTop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47</vt:i4>
      </vt:variant>
    </vt:vector>
  </HeadingPairs>
  <TitlesOfParts>
    <vt:vector size="47" baseType="lpstr">
      <vt:lpstr>Water and Sewer Fund Summary</vt:lpstr>
      <vt:lpstr>Water Revenues</vt:lpstr>
      <vt:lpstr>Water Admin</vt:lpstr>
      <vt:lpstr>Customer Service</vt:lpstr>
      <vt:lpstr>Water Distribution</vt:lpstr>
      <vt:lpstr>Water Production</vt:lpstr>
      <vt:lpstr>Moss Lake Production</vt:lpstr>
      <vt:lpstr>Industrial Pre-Treatment</vt:lpstr>
      <vt:lpstr>Wastewater Collection</vt:lpstr>
      <vt:lpstr>Wastewater Treatment Plant</vt:lpstr>
      <vt:lpstr>Non-Departmental</vt:lpstr>
      <vt:lpstr>Solid Waste Summary</vt:lpstr>
      <vt:lpstr>Solid Waste Revenues</vt:lpstr>
      <vt:lpstr>Residential</vt:lpstr>
      <vt:lpstr>Landfill Disposal</vt:lpstr>
      <vt:lpstr>Comercial Multi Family</vt:lpstr>
      <vt:lpstr>Transfer Station</vt:lpstr>
      <vt:lpstr>SW Non-Departmental</vt:lpstr>
      <vt:lpstr>Stormwater Fund Summary</vt:lpstr>
      <vt:lpstr>Stormwater Revenues</vt:lpstr>
      <vt:lpstr>Strm Operations</vt:lpstr>
      <vt:lpstr>Strm Non-Departmental</vt:lpstr>
      <vt:lpstr>Debt Service</vt:lpstr>
      <vt:lpstr>Airport Fund Summary</vt:lpstr>
      <vt:lpstr>Airport Revenues</vt:lpstr>
      <vt:lpstr>Airport Operations</vt:lpstr>
      <vt:lpstr>Airport Capital</vt:lpstr>
      <vt:lpstr>Golf Course Fund Summary</vt:lpstr>
      <vt:lpstr>Golf Revenue</vt:lpstr>
      <vt:lpstr>Golf Pro Shop</vt:lpstr>
      <vt:lpstr>Golf Operations</vt:lpstr>
      <vt:lpstr>Golf Non-Departmental</vt:lpstr>
      <vt:lpstr>Hotel Motel Fund</vt:lpstr>
      <vt:lpstr>Assigned Fund Summary</vt:lpstr>
      <vt:lpstr>Assigned Fund Revenue</vt:lpstr>
      <vt:lpstr>Assigned Fund Projects</vt:lpstr>
      <vt:lpstr> Muni Ct Juvenile Case Manager</vt:lpstr>
      <vt:lpstr>Muni Ct Technology Fund</vt:lpstr>
      <vt:lpstr>MC Ct Security Fund</vt:lpstr>
      <vt:lpstr>Law Officer Educ Fund</vt:lpstr>
      <vt:lpstr>Federal Seizure Fund</vt:lpstr>
      <vt:lpstr>State Seizure Fund</vt:lpstr>
      <vt:lpstr>City Athletic Fund</vt:lpstr>
      <vt:lpstr>Cable Peg Fee Fund</vt:lpstr>
      <vt:lpstr>Hospital Demo Fund</vt:lpstr>
      <vt:lpstr>Cemetery Permanent Fund</vt:lpstr>
      <vt:lpstr>Cohen Scholarship Fund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Olu Ososanya</dc:creator>
  <cp:lastModifiedBy>Olu Ososanya</cp:lastModifiedBy>
  <dcterms:created xsi:type="dcterms:W3CDTF">2023-08-25T13:42:53Z</dcterms:created>
  <dcterms:modified xsi:type="dcterms:W3CDTF">2024-12-07T03:19:04Z</dcterms:modified>
</cp:coreProperties>
</file>